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32"/>
  <workbookPr showInkAnnotation="0" autoCompressPictures="0"/>
  <mc:AlternateContent xmlns:mc="http://schemas.openxmlformats.org/markup-compatibility/2006">
    <mc:Choice Requires="x15">
      <x15ac:absPath xmlns:x15ac="http://schemas.microsoft.com/office/spreadsheetml/2010/11/ac" url="C:\Users\moe07\Downloads\"/>
    </mc:Choice>
  </mc:AlternateContent>
  <xr:revisionPtr revIDLastSave="0" documentId="13_ncr:1_{6C5D638E-BCB8-4C09-8549-4FC653532E71}" xr6:coauthVersionLast="47" xr6:coauthVersionMax="47" xr10:uidLastSave="{00000000-0000-0000-0000-000000000000}"/>
  <bookViews>
    <workbookView xWindow="-120" yWindow="-120" windowWidth="20730" windowHeight="11160" tabRatio="500" xr2:uid="{00000000-000D-0000-FFFF-FFFF00000000}"/>
  </bookViews>
  <sheets>
    <sheet name="EXAMPLE - Project Schedule" sheetId="1" r:id="rId1"/>
    <sheet name="BLANK - Project Schedule " sheetId="4" r:id="rId2"/>
    <sheet name="-Disclaimer-" sheetId="2" r:id="rId3"/>
  </sheets>
  <definedNames>
    <definedName name="_xlnm.Print_Area" localSheetId="1">'BLANK - Project Schedule '!$B$1:$I$51</definedName>
    <definedName name="_xlnm.Print_Area" localSheetId="0">'EXAMPLE - Project Schedule'!$B$1:$I$51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 xmlns:mx="http://schemas.microsoft.com/office/mac/excel/2008/main" uri="{7523E5D3-25F3-A5E0-1632-64F254C22452}">
      <mx:ArchID Flags="2"/>
    </ext>
  </extLst>
</workbook>
</file>

<file path=xl/calcChain.xml><?xml version="1.0" encoding="utf-8"?>
<calcChain xmlns="http://schemas.openxmlformats.org/spreadsheetml/2006/main">
  <c r="I50" i="4" l="1"/>
  <c r="H50" i="4"/>
  <c r="G50" i="4"/>
  <c r="F50" i="4"/>
  <c r="E50" i="4"/>
  <c r="D50" i="4"/>
  <c r="C50" i="4"/>
  <c r="B50" i="4"/>
  <c r="I48" i="4"/>
  <c r="H48" i="4"/>
  <c r="G48" i="4"/>
  <c r="F48" i="4"/>
  <c r="E48" i="4"/>
  <c r="D48" i="4"/>
  <c r="C48" i="4"/>
  <c r="B48" i="4"/>
  <c r="I46" i="4"/>
  <c r="H46" i="4"/>
  <c r="G46" i="4"/>
  <c r="F46" i="4"/>
  <c r="E46" i="4"/>
  <c r="D46" i="4"/>
  <c r="C46" i="4"/>
  <c r="B46" i="4"/>
  <c r="I44" i="4"/>
  <c r="H44" i="4"/>
  <c r="G44" i="4"/>
  <c r="F44" i="4"/>
  <c r="E44" i="4"/>
  <c r="D44" i="4"/>
  <c r="C44" i="4"/>
  <c r="B44" i="4"/>
  <c r="I42" i="4"/>
  <c r="H42" i="4"/>
  <c r="G42" i="4"/>
  <c r="F42" i="4"/>
  <c r="E42" i="4"/>
  <c r="D42" i="4"/>
  <c r="C42" i="4"/>
  <c r="B42" i="4"/>
  <c r="I40" i="4"/>
  <c r="H40" i="4"/>
  <c r="G40" i="4"/>
  <c r="F40" i="4"/>
  <c r="E40" i="4"/>
  <c r="D40" i="4"/>
  <c r="C40" i="4"/>
  <c r="B40" i="4"/>
  <c r="I38" i="4"/>
  <c r="H38" i="4"/>
  <c r="G38" i="4"/>
  <c r="F38" i="4"/>
  <c r="E38" i="4"/>
  <c r="D38" i="4"/>
  <c r="C38" i="4"/>
  <c r="B38" i="4"/>
  <c r="I36" i="4"/>
  <c r="H36" i="4"/>
  <c r="G36" i="4"/>
  <c r="F36" i="4"/>
  <c r="E36" i="4"/>
  <c r="D36" i="4"/>
  <c r="C36" i="4"/>
  <c r="B36" i="4"/>
  <c r="I34" i="4"/>
  <c r="H34" i="4"/>
  <c r="G34" i="4"/>
  <c r="F34" i="4"/>
  <c r="E34" i="4"/>
  <c r="D34" i="4"/>
  <c r="C34" i="4"/>
  <c r="B34" i="4"/>
  <c r="I32" i="4"/>
  <c r="H32" i="4"/>
  <c r="G32" i="4"/>
  <c r="F32" i="4"/>
  <c r="E32" i="4"/>
  <c r="D32" i="4"/>
  <c r="C32" i="4"/>
  <c r="B32" i="4"/>
  <c r="I30" i="4"/>
  <c r="H30" i="4"/>
  <c r="G30" i="4"/>
  <c r="F30" i="4"/>
  <c r="E30" i="4"/>
  <c r="D30" i="4"/>
  <c r="C30" i="4"/>
  <c r="B30" i="4"/>
  <c r="I28" i="4"/>
  <c r="H28" i="4"/>
  <c r="G28" i="4"/>
  <c r="F28" i="4"/>
  <c r="E28" i="4"/>
  <c r="D28" i="4"/>
  <c r="C28" i="4"/>
  <c r="B28" i="4"/>
  <c r="I26" i="4"/>
  <c r="H26" i="4"/>
  <c r="G26" i="4"/>
  <c r="F26" i="4"/>
  <c r="E26" i="4"/>
  <c r="D26" i="4"/>
  <c r="C26" i="4"/>
  <c r="B26" i="4"/>
  <c r="I24" i="4"/>
  <c r="H24" i="4"/>
  <c r="G24" i="4"/>
  <c r="F24" i="4"/>
  <c r="E24" i="4"/>
  <c r="D24" i="4"/>
  <c r="C24" i="4"/>
  <c r="B24" i="4"/>
  <c r="I22" i="4"/>
  <c r="H22" i="4"/>
  <c r="G22" i="4"/>
  <c r="F22" i="4"/>
  <c r="E22" i="4"/>
  <c r="D22" i="4"/>
  <c r="C22" i="4"/>
  <c r="B22" i="4"/>
  <c r="I20" i="4"/>
  <c r="H20" i="4"/>
  <c r="G20" i="4"/>
  <c r="F20" i="4"/>
  <c r="E20" i="4"/>
  <c r="D20" i="4"/>
  <c r="C20" i="4"/>
  <c r="B20" i="4"/>
  <c r="I18" i="4"/>
  <c r="H18" i="4"/>
  <c r="G18" i="4"/>
  <c r="F18" i="4"/>
  <c r="E18" i="4"/>
  <c r="D18" i="4"/>
  <c r="C18" i="4"/>
  <c r="B18" i="4"/>
  <c r="I16" i="4"/>
  <c r="H16" i="4"/>
  <c r="G16" i="4"/>
  <c r="F16" i="4"/>
  <c r="E16" i="4"/>
  <c r="D16" i="4"/>
  <c r="C16" i="4"/>
  <c r="B16" i="4"/>
  <c r="I14" i="4"/>
  <c r="H14" i="4"/>
  <c r="G14" i="4"/>
  <c r="F14" i="4"/>
  <c r="E14" i="4"/>
  <c r="D14" i="4"/>
  <c r="C14" i="4"/>
  <c r="B14" i="4"/>
  <c r="I12" i="4"/>
  <c r="H12" i="4"/>
  <c r="G12" i="4"/>
  <c r="F12" i="4"/>
  <c r="E12" i="4"/>
  <c r="D12" i="4"/>
  <c r="C12" i="4"/>
  <c r="B12" i="4"/>
  <c r="B50" i="1"/>
  <c r="B48" i="1"/>
  <c r="B46" i="1"/>
  <c r="B44" i="1"/>
  <c r="B42" i="1"/>
  <c r="B40" i="1"/>
  <c r="B38" i="1"/>
  <c r="B36" i="1"/>
  <c r="B34" i="1"/>
  <c r="B32" i="1"/>
  <c r="I50" i="1"/>
  <c r="H50" i="1"/>
  <c r="G50" i="1"/>
  <c r="F50" i="1"/>
  <c r="E50" i="1"/>
  <c r="D50" i="1"/>
  <c r="C50" i="1"/>
  <c r="I48" i="1"/>
  <c r="H48" i="1"/>
  <c r="G48" i="1"/>
  <c r="F48" i="1"/>
  <c r="E48" i="1"/>
  <c r="D48" i="1"/>
  <c r="C48" i="1"/>
  <c r="I46" i="1"/>
  <c r="H46" i="1"/>
  <c r="G46" i="1"/>
  <c r="F46" i="1"/>
  <c r="E46" i="1"/>
  <c r="D46" i="1"/>
  <c r="C46" i="1"/>
  <c r="I44" i="1"/>
  <c r="H44" i="1"/>
  <c r="G44" i="1"/>
  <c r="F44" i="1"/>
  <c r="E44" i="1"/>
  <c r="D44" i="1"/>
  <c r="C44" i="1"/>
  <c r="I42" i="1"/>
  <c r="H42" i="1"/>
  <c r="G42" i="1"/>
  <c r="F42" i="1"/>
  <c r="E42" i="1"/>
  <c r="D42" i="1"/>
  <c r="C42" i="1"/>
  <c r="I40" i="1"/>
  <c r="H40" i="1"/>
  <c r="G40" i="1"/>
  <c r="F40" i="1"/>
  <c r="E40" i="1"/>
  <c r="D40" i="1"/>
  <c r="C40" i="1"/>
  <c r="I38" i="1"/>
  <c r="H38" i="1"/>
  <c r="G38" i="1"/>
  <c r="F38" i="1"/>
  <c r="E38" i="1"/>
  <c r="D38" i="1"/>
  <c r="C38" i="1"/>
  <c r="I36" i="1"/>
  <c r="H36" i="1"/>
  <c r="G36" i="1"/>
  <c r="F36" i="1"/>
  <c r="E36" i="1"/>
  <c r="D36" i="1"/>
  <c r="C36" i="1"/>
  <c r="I34" i="1"/>
  <c r="H34" i="1"/>
  <c r="G34" i="1"/>
  <c r="F34" i="1"/>
  <c r="E34" i="1"/>
  <c r="D34" i="1"/>
  <c r="C34" i="1"/>
  <c r="I32" i="1"/>
  <c r="H32" i="1"/>
  <c r="G32" i="1"/>
  <c r="F32" i="1"/>
  <c r="E32" i="1"/>
  <c r="D32" i="1"/>
  <c r="C32" i="1"/>
  <c r="B30" i="1"/>
  <c r="B28" i="1"/>
  <c r="B26" i="1"/>
  <c r="B24" i="1"/>
  <c r="B22" i="1"/>
  <c r="B20" i="1"/>
  <c r="B18" i="1"/>
  <c r="B16" i="1"/>
  <c r="B14" i="1"/>
  <c r="B12" i="1"/>
  <c r="I30" i="1"/>
  <c r="H30" i="1"/>
  <c r="G30" i="1"/>
  <c r="F30" i="1"/>
  <c r="E30" i="1"/>
  <c r="D30" i="1"/>
  <c r="C30" i="1"/>
  <c r="I28" i="1"/>
  <c r="H28" i="1"/>
  <c r="G28" i="1"/>
  <c r="F28" i="1"/>
  <c r="E28" i="1"/>
  <c r="D28" i="1"/>
  <c r="C28" i="1"/>
  <c r="I26" i="1"/>
  <c r="H26" i="1"/>
  <c r="G26" i="1"/>
  <c r="F26" i="1"/>
  <c r="E26" i="1"/>
  <c r="D26" i="1"/>
  <c r="C26" i="1"/>
  <c r="I24" i="1"/>
  <c r="H24" i="1"/>
  <c r="G24" i="1"/>
  <c r="F24" i="1"/>
  <c r="E24" i="1"/>
  <c r="D24" i="1"/>
  <c r="C24" i="1"/>
  <c r="I22" i="1"/>
  <c r="H22" i="1"/>
  <c r="G22" i="1"/>
  <c r="F22" i="1"/>
  <c r="E22" i="1"/>
  <c r="D22" i="1"/>
  <c r="C22" i="1"/>
  <c r="I20" i="1"/>
  <c r="H20" i="1"/>
  <c r="G20" i="1"/>
  <c r="F20" i="1"/>
  <c r="E20" i="1"/>
  <c r="D20" i="1"/>
  <c r="C20" i="1"/>
  <c r="I18" i="1"/>
  <c r="H18" i="1"/>
  <c r="G18" i="1"/>
  <c r="F18" i="1"/>
  <c r="E18" i="1"/>
  <c r="D18" i="1"/>
  <c r="C18" i="1"/>
  <c r="I16" i="1"/>
  <c r="H16" i="1"/>
  <c r="G16" i="1"/>
  <c r="F16" i="1"/>
  <c r="E16" i="1"/>
  <c r="D16" i="1"/>
  <c r="C16" i="1"/>
  <c r="I14" i="1"/>
  <c r="H14" i="1"/>
  <c r="G14" i="1"/>
  <c r="F14" i="1"/>
  <c r="E14" i="1"/>
  <c r="D14" i="1"/>
  <c r="C14" i="1"/>
  <c r="I12" i="1"/>
  <c r="H12" i="1"/>
  <c r="G12" i="1"/>
  <c r="F12" i="1"/>
  <c r="E12" i="1"/>
  <c r="D12" i="1"/>
  <c r="C12" i="1"/>
</calcChain>
</file>

<file path=xl/sharedStrings.xml><?xml version="1.0" encoding="utf-8"?>
<sst xmlns="http://schemas.openxmlformats.org/spreadsheetml/2006/main" count="82" uniqueCount="44">
  <si>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</si>
  <si>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</si>
  <si>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MONDAY</t>
  </si>
  <si>
    <t>TUESDAY</t>
  </si>
  <si>
    <t>WEDNESDAY</t>
  </si>
  <si>
    <t>THURSDAY</t>
  </si>
  <si>
    <t>FRIDAY</t>
  </si>
  <si>
    <t>SATURDAY</t>
  </si>
  <si>
    <t>SUNDAY</t>
  </si>
  <si>
    <t>WEEK</t>
  </si>
  <si>
    <r>
      <rPr>
        <sz val="14"/>
        <color theme="0" tint="-0.499984740745262"/>
        <rFont val="Century Gothic"/>
        <family val="1"/>
      </rPr>
      <t>wk</t>
    </r>
    <r>
      <rPr>
        <sz val="30"/>
        <color theme="0" tint="-0.499984740745262"/>
        <rFont val="Century Gothic"/>
        <family val="1"/>
      </rPr>
      <t xml:space="preserve"> 
2</t>
    </r>
  </si>
  <si>
    <r>
      <rPr>
        <sz val="14"/>
        <color theme="0" tint="-0.499984740745262"/>
        <rFont val="Century Gothic"/>
        <family val="1"/>
      </rPr>
      <t>wk</t>
    </r>
    <r>
      <rPr>
        <sz val="30"/>
        <color theme="0" tint="-0.499984740745262"/>
        <rFont val="Century Gothic"/>
        <family val="1"/>
      </rPr>
      <t xml:space="preserve"> 
1</t>
    </r>
  </si>
  <si>
    <r>
      <t>wk</t>
    </r>
    <r>
      <rPr>
        <sz val="30"/>
        <color rgb="FF808080"/>
        <rFont val="Century Gothic"/>
        <family val="1"/>
      </rPr>
      <t xml:space="preserve"> 
3</t>
    </r>
  </si>
  <si>
    <r>
      <t>wk</t>
    </r>
    <r>
      <rPr>
        <sz val="30"/>
        <color rgb="FF808080"/>
        <rFont val="Century Gothic"/>
        <family val="1"/>
      </rPr>
      <t xml:space="preserve"> 
4</t>
    </r>
  </si>
  <si>
    <r>
      <t>wk</t>
    </r>
    <r>
      <rPr>
        <sz val="30"/>
        <color rgb="FF808080"/>
        <rFont val="Century Gothic"/>
        <family val="1"/>
      </rPr>
      <t xml:space="preserve"> 
5</t>
    </r>
  </si>
  <si>
    <r>
      <t>wk</t>
    </r>
    <r>
      <rPr>
        <sz val="30"/>
        <color rgb="FF808080"/>
        <rFont val="Century Gothic"/>
        <family val="1"/>
      </rPr>
      <t xml:space="preserve"> 
6</t>
    </r>
  </si>
  <si>
    <r>
      <t>wk</t>
    </r>
    <r>
      <rPr>
        <sz val="30"/>
        <color rgb="FF808080"/>
        <rFont val="Century Gothic"/>
        <family val="1"/>
      </rPr>
      <t xml:space="preserve"> 
7</t>
    </r>
  </si>
  <si>
    <r>
      <t>wk</t>
    </r>
    <r>
      <rPr>
        <sz val="30"/>
        <color rgb="FF808080"/>
        <rFont val="Century Gothic"/>
        <family val="1"/>
      </rPr>
      <t xml:space="preserve"> 
8</t>
    </r>
  </si>
  <si>
    <r>
      <t>wk</t>
    </r>
    <r>
      <rPr>
        <sz val="30"/>
        <color rgb="FF808080"/>
        <rFont val="Century Gothic"/>
        <family val="1"/>
      </rPr>
      <t xml:space="preserve"> 
9</t>
    </r>
  </si>
  <si>
    <r>
      <t>wk</t>
    </r>
    <r>
      <rPr>
        <sz val="30"/>
        <color rgb="FF808080"/>
        <rFont val="Century Gothic"/>
        <family val="1"/>
      </rPr>
      <t xml:space="preserve"> 
10</t>
    </r>
  </si>
  <si>
    <r>
      <t>wk</t>
    </r>
    <r>
      <rPr>
        <sz val="30"/>
        <color rgb="FF808080"/>
        <rFont val="Century Gothic"/>
        <family val="1"/>
      </rPr>
      <t xml:space="preserve"> 
11</t>
    </r>
  </si>
  <si>
    <r>
      <t>wk</t>
    </r>
    <r>
      <rPr>
        <sz val="30"/>
        <color rgb="FF808080"/>
        <rFont val="Century Gothic"/>
        <family val="1"/>
      </rPr>
      <t xml:space="preserve"> 
12</t>
    </r>
  </si>
  <si>
    <r>
      <t>wk</t>
    </r>
    <r>
      <rPr>
        <sz val="30"/>
        <color rgb="FF808080"/>
        <rFont val="Century Gothic"/>
        <family val="1"/>
      </rPr>
      <t xml:space="preserve"> 
13</t>
    </r>
  </si>
  <si>
    <r>
      <t>wk</t>
    </r>
    <r>
      <rPr>
        <sz val="30"/>
        <color rgb="FF808080"/>
        <rFont val="Century Gothic"/>
        <family val="1"/>
      </rPr>
      <t xml:space="preserve"> 
14</t>
    </r>
  </si>
  <si>
    <r>
      <t>wk</t>
    </r>
    <r>
      <rPr>
        <sz val="30"/>
        <color rgb="FF808080"/>
        <rFont val="Century Gothic"/>
        <family val="1"/>
      </rPr>
      <t xml:space="preserve"> 
15</t>
    </r>
  </si>
  <si>
    <r>
      <t>wk</t>
    </r>
    <r>
      <rPr>
        <sz val="30"/>
        <color rgb="FF808080"/>
        <rFont val="Century Gothic"/>
        <family val="1"/>
      </rPr>
      <t xml:space="preserve"> 
16</t>
    </r>
  </si>
  <si>
    <r>
      <t>wk</t>
    </r>
    <r>
      <rPr>
        <sz val="30"/>
        <color rgb="FF808080"/>
        <rFont val="Century Gothic"/>
        <family val="1"/>
      </rPr>
      <t xml:space="preserve"> 
17</t>
    </r>
  </si>
  <si>
    <r>
      <t>wk</t>
    </r>
    <r>
      <rPr>
        <sz val="30"/>
        <color rgb="FF808080"/>
        <rFont val="Century Gothic"/>
        <family val="1"/>
      </rPr>
      <t xml:space="preserve"> 
18</t>
    </r>
  </si>
  <si>
    <r>
      <t>wk</t>
    </r>
    <r>
      <rPr>
        <sz val="30"/>
        <color rgb="FF808080"/>
        <rFont val="Century Gothic"/>
        <family val="1"/>
      </rPr>
      <t xml:space="preserve"> 
19</t>
    </r>
  </si>
  <si>
    <r>
      <t>wk</t>
    </r>
    <r>
      <rPr>
        <sz val="30"/>
        <color rgb="FF808080"/>
        <rFont val="Century Gothic"/>
        <family val="1"/>
      </rPr>
      <t xml:space="preserve"> 
20</t>
    </r>
  </si>
  <si>
    <t>Project Name</t>
  </si>
  <si>
    <t>Project Manager</t>
  </si>
  <si>
    <t>Start Date</t>
  </si>
  <si>
    <t>End Date</t>
  </si>
  <si>
    <t>Inititaion</t>
  </si>
  <si>
    <t>Planning</t>
  </si>
  <si>
    <t>Execution</t>
  </si>
  <si>
    <t>Monitor</t>
  </si>
  <si>
    <t>Control</t>
  </si>
  <si>
    <t>Closure</t>
  </si>
  <si>
    <t>Project Phase Key</t>
  </si>
  <si>
    <t>Initiation</t>
  </si>
  <si>
    <t>Weekly Project Schedule Template Example</t>
  </si>
  <si>
    <t xml:space="preserve">Weekly Project Schedule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</si>
</sst>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F800]dddd\,\ mmmm\ dd\,\ yyyy"/>
    <numFmt numFmtId="165" formatCode="mmmm"/>
  </numFmts>
  <fonts count="2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8.5"/>
      <color theme="1"/>
      <name val="Century Gothic"/>
      <family val="1"/>
    </font>
    <font>
      <sz val="18"/>
      <color theme="1"/>
      <name val="Century Gothic"/>
      <family val="1"/>
    </font>
    <font>
      <sz val="14"/>
      <color theme="0" tint="-0.499984740745262"/>
      <name val="Century Gothic"/>
      <family val="1"/>
    </font>
    <font>
      <sz val="16"/>
      <color theme="0" tint="-0.499984740745262"/>
      <name val="Century Gothic"/>
      <family val="1"/>
    </font>
    <font>
      <sz val="30"/>
      <color theme="0" tint="-0.499984740745262"/>
      <name val="Century Gothic"/>
      <family val="1"/>
    </font>
    <font>
      <sz val="18"/>
      <color theme="0"/>
      <name val="Century Gothic"/>
      <family val="1"/>
    </font>
    <font>
      <sz val="30"/>
      <color rgb="FF808080"/>
      <name val="Century Gothic"/>
      <family val="1"/>
    </font>
    <font>
      <sz val="14"/>
      <color rgb="FF808080"/>
      <name val="Century Gothic"/>
      <family val="1"/>
    </font>
    <font>
      <b/>
      <sz val="10"/>
      <color theme="1"/>
      <name val="Century Gothic"/>
      <family val="1"/>
    </font>
    <font>
      <sz val="10"/>
      <color rgb="FF0070C0"/>
      <name val="Century Gothic"/>
      <family val="1"/>
    </font>
    <font>
      <sz val="10"/>
      <color rgb="FFC00000"/>
      <name val="Century Gothic"/>
      <family val="1"/>
    </font>
    <font>
      <sz val="10"/>
      <color rgb="FF00B050"/>
      <name val="Century Gothic"/>
      <family val="1"/>
    </font>
    <font>
      <sz val="10"/>
      <color theme="5"/>
      <name val="Century Gothic"/>
      <family val="1"/>
    </font>
    <font>
      <sz val="10"/>
      <color theme="7" tint="-0.249977111117893"/>
      <name val="Century Gothic"/>
      <family val="1"/>
    </font>
    <font>
      <sz val="10"/>
      <color rgb="FF00B0F0"/>
      <name val="Century Gothic"/>
      <family val="1"/>
    </font>
    <font>
      <sz val="10"/>
      <color rgb="FF7030A0"/>
      <name val="Century Gothic"/>
      <family val="1"/>
    </font>
    <font>
      <sz val="10"/>
      <color rgb="FF92D050"/>
      <name val="Century Gothic"/>
      <family val="1"/>
    </font>
    <font>
      <sz val="10"/>
      <color rgb="FFFF0000"/>
      <name val="Century Gothic"/>
      <family val="1"/>
    </font>
    <font>
      <sz val="10"/>
      <color theme="9" tint="-0.249977111117893"/>
      <name val="Century Gothic"/>
      <family val="1"/>
    </font>
    <font>
      <sz val="10"/>
      <color rgb="FFEE5DC0"/>
      <name val="Century Gothic"/>
      <family val="1"/>
    </font>
    <font>
      <b/>
      <sz val="22"/>
      <color theme="1" tint="0.34998626667073579"/>
      <name val="Century Gothic"/>
      <family val="1"/>
    </font>
    <font>
      <b/>
      <u/>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rgb="FF000000"/>
      </patternFill>
    </fill>
    <fill>
      <patternFill patternType="solid">
        <fgColor rgb="FFFAFAFA"/>
        <bgColor indexed="64"/>
      </patternFill>
    </fill>
  </fills>
  <borders count="33">
    <border>
      <left/>
      <right/>
      <top/>
      <bottom/>
      <diagonal/>
    </border>
    <border>
      <left style="thick">
        <color theme="0" tint="-0.34998626667073579"/>
      </left>
      <right/>
      <top/>
      <bottom/>
      <diagonal/>
    </border>
    <border>
      <left style="thin">
        <color theme="0" tint="-0.249977111117893"/>
      </left>
      <right style="hair">
        <color theme="0" tint="-0.249977111117893"/>
      </right>
      <top style="thin">
        <color theme="0" tint="-0.249977111117893"/>
      </top>
      <bottom/>
      <diagonal/>
    </border>
    <border>
      <left style="hair">
        <color theme="0" tint="-0.249977111117893"/>
      </left>
      <right style="hair">
        <color theme="0" tint="-0.249977111117893"/>
      </right>
      <top style="thin">
        <color theme="0" tint="-0.249977111117893"/>
      </top>
      <bottom style="thin">
        <color theme="0" tint="-0.249977111117893"/>
      </bottom>
      <diagonal/>
    </border>
    <border>
      <left style="hair">
        <color theme="0" tint="-0.249977111117893"/>
      </left>
      <right style="thick">
        <color theme="0" tint="-0.249977111117893"/>
      </right>
      <top style="thin">
        <color theme="0" tint="-0.249977111117893"/>
      </top>
      <bottom style="thin">
        <color theme="0" tint="-0.249977111117893"/>
      </bottom>
      <diagonal/>
    </border>
    <border>
      <left style="thin">
        <color theme="0" tint="-0.249977111117893"/>
      </left>
      <right style="hair">
        <color theme="0" tint="-0.249977111117893"/>
      </right>
      <top/>
      <bottom style="medium">
        <color theme="0" tint="-0.249977111117893"/>
      </bottom>
      <diagonal/>
    </border>
    <border>
      <left style="hair">
        <color theme="0" tint="-0.249977111117893"/>
      </left>
      <right style="hair">
        <color theme="0" tint="-0.249977111117893"/>
      </right>
      <top/>
      <bottom style="medium">
        <color theme="0" tint="-0.249977111117893"/>
      </bottom>
      <diagonal/>
    </border>
    <border>
      <left style="hair">
        <color theme="0" tint="-0.249977111117893"/>
      </left>
      <right style="thick">
        <color theme="0" tint="-0.249977111117893"/>
      </right>
      <top/>
      <bottom style="medium">
        <color theme="0" tint="-0.249977111117893"/>
      </bottom>
      <diagonal/>
    </border>
    <border>
      <left style="thin">
        <color rgb="FFBFBFBF"/>
      </left>
      <right style="hair">
        <color rgb="FFBFBFBF"/>
      </right>
      <top/>
      <bottom style="medium">
        <color rgb="FFBFBFBF"/>
      </bottom>
      <diagonal/>
    </border>
    <border>
      <left style="thin">
        <color theme="0" tint="-0.249977111117893"/>
      </left>
      <right style="hair">
        <color theme="0" tint="-0.249977111117893"/>
      </right>
      <top style="thin">
        <color theme="0" tint="-0.249977111117893"/>
      </top>
      <bottom style="hair">
        <color theme="0" tint="-0.249977111117893"/>
      </bottom>
      <diagonal/>
    </border>
    <border>
      <left style="hair">
        <color theme="0" tint="-0.249977111117893"/>
      </left>
      <right style="hair">
        <color theme="0" tint="-0.249977111117893"/>
      </right>
      <top style="thin">
        <color theme="0" tint="-0.249977111117893"/>
      </top>
      <bottom style="hair">
        <color theme="0" tint="-0.249977111117893"/>
      </bottom>
      <diagonal/>
    </border>
    <border>
      <left style="hair">
        <color theme="0" tint="-0.249977111117893"/>
      </left>
      <right style="thick">
        <color theme="0" tint="-0.249977111117893"/>
      </right>
      <top style="thin">
        <color theme="0" tint="-0.249977111117893"/>
      </top>
      <bottom style="hair">
        <color theme="0" tint="-0.249977111117893"/>
      </bottom>
      <diagonal/>
    </border>
    <border>
      <left style="thin">
        <color theme="0" tint="-0.249977111117893"/>
      </left>
      <right style="thin">
        <color theme="0" tint="-0.249977111117893"/>
      </right>
      <top style="thin">
        <color theme="0" tint="-0.249977111117893"/>
      </top>
      <bottom style="hair">
        <color theme="0" tint="-0.249977111117893"/>
      </bottom>
      <diagonal/>
    </border>
    <border>
      <left/>
      <right/>
      <top/>
      <bottom style="thin">
        <color theme="0" tint="-0.249977111117893"/>
      </bottom>
      <diagonal/>
    </border>
    <border>
      <left style="thin">
        <color theme="0" tint="-0.249977111117893"/>
      </left>
      <right/>
      <top/>
      <bottom/>
      <diagonal/>
    </border>
    <border>
      <left/>
      <right style="hair">
        <color theme="0" tint="-0.249977111117893"/>
      </right>
      <top style="thin">
        <color theme="0" tint="-0.249977111117893"/>
      </top>
      <bottom style="thin">
        <color theme="0" tint="-0.249977111117893"/>
      </bottom>
      <diagonal/>
    </border>
    <border>
      <left/>
      <right style="hair">
        <color theme="0" tint="-0.249977111117893"/>
      </right>
      <top style="thin">
        <color theme="0" tint="-0.249977111117893"/>
      </top>
      <bottom style="hair">
        <color theme="0" tint="-0.249977111117893"/>
      </bottom>
      <diagonal/>
    </border>
    <border>
      <left/>
      <right style="hair">
        <color theme="0" tint="-0.249977111117893"/>
      </right>
      <top/>
      <bottom style="medium">
        <color theme="0" tint="-0.249977111117893"/>
      </bottom>
      <diagonal/>
    </border>
    <border>
      <left style="hair">
        <color theme="0" tint="-0.249977111117893"/>
      </left>
      <right style="dashed">
        <color theme="0" tint="-0.249977111117893"/>
      </right>
      <top style="thin">
        <color theme="0" tint="-0.249977111117893"/>
      </top>
      <bottom style="thin">
        <color theme="0" tint="-0.249977111117893"/>
      </bottom>
      <diagonal/>
    </border>
    <border>
      <left style="hair">
        <color theme="0" tint="-0.249977111117893"/>
      </left>
      <right style="dashed">
        <color theme="0" tint="-0.249977111117893"/>
      </right>
      <top style="thin">
        <color theme="0" tint="-0.249977111117893"/>
      </top>
      <bottom style="hair">
        <color theme="0" tint="-0.249977111117893"/>
      </bottom>
      <diagonal/>
    </border>
    <border>
      <left style="hair">
        <color theme="0" tint="-0.249977111117893"/>
      </left>
      <right style="dashed">
        <color theme="0" tint="-0.249977111117893"/>
      </right>
      <top/>
      <bottom style="medium">
        <color theme="0" tint="-0.249977111117893"/>
      </bottom>
      <diagonal/>
    </border>
    <border>
      <left/>
      <right style="thin">
        <color theme="0" tint="-0.14999847407452621"/>
      </right>
      <top style="thin">
        <color theme="0" tint="-0.14999847407452621"/>
      </top>
      <bottom/>
      <diagonal/>
    </border>
    <border>
      <left/>
      <right/>
      <top style="medium">
        <color theme="4" tint="0.59999389629810485"/>
      </top>
      <bottom style="thin">
        <color theme="0" tint="-0.249977111117893"/>
      </bottom>
      <diagonal/>
    </border>
    <border>
      <left/>
      <right/>
      <top style="medium">
        <color theme="4" tint="0.59999389629810485"/>
      </top>
      <bottom/>
      <diagonal/>
    </border>
    <border>
      <left/>
      <right style="medium">
        <color theme="4" tint="0.59999389629810485"/>
      </right>
      <top/>
      <bottom/>
      <diagonal/>
    </border>
    <border>
      <left style="medium">
        <color theme="4" tint="0.59999389629810485"/>
      </left>
      <right style="thin">
        <color theme="0" tint="-0.14999847407452621"/>
      </right>
      <top style="thin">
        <color theme="0" tint="-0.14999847407452621"/>
      </top>
      <bottom style="medium">
        <color theme="4" tint="0.59999389629810485"/>
      </bottom>
      <diagonal/>
    </border>
    <border>
      <left style="medium">
        <color theme="4" tint="0.59999389629810485"/>
      </left>
      <right style="thin">
        <color theme="0" tint="-0.249977111117893"/>
      </right>
      <top/>
      <bottom/>
      <diagonal/>
    </border>
    <border>
      <left style="medium">
        <color theme="4" tint="0.59999389629810485"/>
      </left>
      <right style="thin">
        <color theme="0" tint="-0.249977111117893"/>
      </right>
      <top/>
      <bottom style="medium">
        <color theme="4" tint="0.59999389629810485"/>
      </bottom>
      <diagonal/>
    </border>
    <border>
      <left style="medium">
        <color theme="4" tint="0.59999389629810485"/>
      </left>
      <right style="thin">
        <color theme="0" tint="-0.249977111117893"/>
      </right>
      <top style="thin">
        <color theme="0" tint="-0.249977111117893"/>
      </top>
      <bottom/>
      <diagonal/>
    </border>
    <border>
      <left style="medium">
        <color theme="4" tint="0.59999389629810485"/>
      </left>
      <right/>
      <top style="thin">
        <color theme="0" tint="-0.249977111117893"/>
      </top>
      <bottom style="medium">
        <color theme="4" tint="0.59999389629810485"/>
      </bottom>
      <diagonal/>
    </border>
    <border>
      <left/>
      <right/>
      <top style="thin">
        <color theme="0" tint="-0.249977111117893"/>
      </top>
      <bottom style="medium">
        <color theme="4" tint="0.59999389629810485"/>
      </bottom>
      <diagonal/>
    </border>
    <border>
      <left style="thin">
        <color theme="0" tint="-0.249977111117893"/>
      </left>
      <right style="medium">
        <color theme="4" tint="0.59999389629810485"/>
      </right>
      <top/>
      <bottom/>
      <diagonal/>
    </border>
    <border>
      <left/>
      <right style="thin">
        <color theme="0" tint="-0.249977111117893"/>
      </right>
      <top style="thin">
        <color theme="0" tint="-0.249977111117893"/>
      </top>
      <bottom style="medium">
        <color theme="4" tint="0.59999389629810485"/>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66">
    <xf numFmtId="0" fontId="0" fillId="0" borderId="0" xfId="0"/>
    <xf numFmtId="0" fontId="4" fillId="2" borderId="0" xfId="0" applyFont="1" applyFill="1" applyAlignment="1">
      <alignment wrapText="1"/>
    </xf>
    <xf numFmtId="0" fontId="6" fillId="0" borderId="1" xfId="5" applyFont="1" applyBorder="1" applyAlignment="1">
      <alignment horizontal="left" vertical="center" wrapText="1" indent="2"/>
    </xf>
    <xf numFmtId="0" fontId="5"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2" borderId="0" xfId="0" applyFont="1" applyFill="1" applyAlignment="1">
      <alignment vertical="center" wrapText="1"/>
    </xf>
    <xf numFmtId="0" fontId="7" fillId="2" borderId="0" xfId="0" applyFont="1" applyFill="1" applyAlignment="1">
      <alignment horizontal="left" vertical="center" indent="1"/>
    </xf>
    <xf numFmtId="0" fontId="4" fillId="0" borderId="6" xfId="0" applyFont="1" applyBorder="1" applyAlignment="1">
      <alignment horizontal="left" vertical="center" wrapText="1" indent="1"/>
    </xf>
    <xf numFmtId="0" fontId="15" fillId="2" borderId="0" xfId="0" applyFont="1" applyFill="1" applyAlignment="1">
      <alignment horizontal="left" vertical="center" wrapText="1"/>
    </xf>
    <xf numFmtId="0" fontId="15" fillId="0" borderId="0" xfId="0" applyFont="1" applyAlignment="1">
      <alignment horizontal="left" vertical="center" wrapText="1"/>
    </xf>
    <xf numFmtId="164" fontId="10" fillId="2" borderId="10" xfId="0" applyNumberFormat="1" applyFont="1" applyFill="1" applyBorder="1" applyAlignment="1">
      <alignment horizontal="left" vertical="center" wrapText="1" indent="1" readingOrder="1"/>
    </xf>
    <xf numFmtId="0" fontId="10" fillId="2" borderId="10" xfId="0" applyFont="1" applyFill="1" applyBorder="1" applyAlignment="1">
      <alignment horizontal="left" vertical="center" wrapText="1" indent="1" readingOrder="1"/>
    </xf>
    <xf numFmtId="164" fontId="10" fillId="6" borderId="12" xfId="0" applyNumberFormat="1" applyFont="1" applyFill="1" applyBorder="1" applyAlignment="1">
      <alignment horizontal="left" vertical="center" wrapText="1" indent="1" readingOrder="1"/>
    </xf>
    <xf numFmtId="164" fontId="10" fillId="6" borderId="9" xfId="0" applyNumberFormat="1" applyFont="1" applyFill="1" applyBorder="1" applyAlignment="1">
      <alignment horizontal="left" vertical="center" wrapText="1" indent="1" readingOrder="1"/>
    </xf>
    <xf numFmtId="0" fontId="4" fillId="2" borderId="0" xfId="0" applyFont="1" applyFill="1" applyAlignment="1">
      <alignment vertical="center"/>
    </xf>
    <xf numFmtId="0" fontId="4" fillId="2" borderId="13" xfId="0" applyFont="1" applyFill="1" applyBorder="1" applyAlignment="1">
      <alignment vertical="center" wrapText="1"/>
    </xf>
    <xf numFmtId="0" fontId="10" fillId="2" borderId="16" xfId="0" applyFont="1" applyFill="1" applyBorder="1" applyAlignment="1">
      <alignment horizontal="left" vertical="center" wrapText="1" indent="1" readingOrder="1"/>
    </xf>
    <xf numFmtId="0" fontId="4" fillId="0" borderId="17" xfId="0" applyFont="1" applyBorder="1" applyAlignment="1">
      <alignment horizontal="left" vertical="center" wrapText="1" indent="1"/>
    </xf>
    <xf numFmtId="0" fontId="16" fillId="0" borderId="6" xfId="0" applyFont="1" applyBorder="1" applyAlignment="1">
      <alignment horizontal="left" vertical="center" wrapText="1" indent="1"/>
    </xf>
    <xf numFmtId="0" fontId="23" fillId="0" borderId="14" xfId="0" applyFont="1" applyBorder="1" applyAlignment="1">
      <alignment horizontal="left" vertical="center" indent="1"/>
    </xf>
    <xf numFmtId="0" fontId="22" fillId="0" borderId="14" xfId="0" applyFont="1" applyBorder="1" applyAlignment="1">
      <alignment horizontal="left" vertical="center" indent="1"/>
    </xf>
    <xf numFmtId="0" fontId="21" fillId="0" borderId="14" xfId="0" applyFont="1" applyBorder="1" applyAlignment="1">
      <alignment horizontal="left" vertical="center" indent="1"/>
    </xf>
    <xf numFmtId="0" fontId="24" fillId="0" borderId="14" xfId="0" applyFont="1" applyBorder="1" applyAlignment="1">
      <alignment horizontal="left" vertical="center" indent="1"/>
    </xf>
    <xf numFmtId="0" fontId="25" fillId="0" borderId="14" xfId="0" applyFont="1" applyBorder="1" applyAlignment="1">
      <alignment horizontal="left" vertical="center" indent="1"/>
    </xf>
    <xf numFmtId="0" fontId="26" fillId="0" borderId="14" xfId="0" applyFont="1" applyBorder="1" applyAlignment="1">
      <alignment horizontal="left" vertical="center" indent="1"/>
    </xf>
    <xf numFmtId="0" fontId="12" fillId="7" borderId="2" xfId="0" applyFont="1" applyFill="1" applyBorder="1" applyAlignment="1">
      <alignment horizontal="center" vertical="center" wrapText="1"/>
    </xf>
    <xf numFmtId="0" fontId="8" fillId="8" borderId="2" xfId="0" applyFont="1" applyFill="1" applyBorder="1" applyAlignment="1">
      <alignment horizontal="left" vertical="center" wrapText="1" indent="1"/>
    </xf>
    <xf numFmtId="165" fontId="8" fillId="9" borderId="3" xfId="0" applyNumberFormat="1" applyFont="1" applyFill="1" applyBorder="1" applyAlignment="1">
      <alignment horizontal="left" vertical="center" wrapText="1" indent="1"/>
    </xf>
    <xf numFmtId="165" fontId="8" fillId="8" borderId="3" xfId="0" applyNumberFormat="1" applyFont="1" applyFill="1" applyBorder="1" applyAlignment="1">
      <alignment horizontal="left" vertical="center" wrapText="1" indent="1"/>
    </xf>
    <xf numFmtId="165" fontId="8" fillId="8" borderId="18" xfId="0" applyNumberFormat="1" applyFont="1" applyFill="1" applyBorder="1" applyAlignment="1">
      <alignment horizontal="left" vertical="center" wrapText="1" indent="1"/>
    </xf>
    <xf numFmtId="165" fontId="8" fillId="9" borderId="15" xfId="0" applyNumberFormat="1" applyFont="1" applyFill="1" applyBorder="1" applyAlignment="1">
      <alignment horizontal="left" vertical="center" wrapText="1" indent="1"/>
    </xf>
    <xf numFmtId="165" fontId="8" fillId="8" borderId="4" xfId="0" applyNumberFormat="1" applyFont="1" applyFill="1" applyBorder="1" applyAlignment="1">
      <alignment horizontal="left" vertical="center" wrapText="1" indent="1"/>
    </xf>
    <xf numFmtId="0" fontId="11" fillId="4" borderId="5" xfId="0" applyFont="1" applyFill="1" applyBorder="1" applyAlignment="1">
      <alignment horizontal="left" vertical="top" wrapText="1" indent="1"/>
    </xf>
    <xf numFmtId="0" fontId="14" fillId="10" borderId="8" xfId="0" applyFont="1" applyFill="1" applyBorder="1" applyAlignment="1">
      <alignment horizontal="left" vertical="top" wrapText="1" indent="1"/>
    </xf>
    <xf numFmtId="164" fontId="10" fillId="11" borderId="9" xfId="0" applyNumberFormat="1" applyFont="1" applyFill="1" applyBorder="1" applyAlignment="1">
      <alignment horizontal="left" vertical="center" wrapText="1" indent="1" readingOrder="1"/>
    </xf>
    <xf numFmtId="0" fontId="4" fillId="11" borderId="5" xfId="0" applyFont="1" applyFill="1" applyBorder="1" applyAlignment="1">
      <alignment horizontal="left" vertical="center" wrapText="1" indent="1"/>
    </xf>
    <xf numFmtId="0" fontId="10" fillId="11" borderId="9" xfId="0" applyFont="1" applyFill="1" applyBorder="1" applyAlignment="1">
      <alignment horizontal="left" vertical="center" wrapText="1" indent="1" readingOrder="1"/>
    </xf>
    <xf numFmtId="0" fontId="10" fillId="11" borderId="10" xfId="0" applyFont="1" applyFill="1" applyBorder="1" applyAlignment="1">
      <alignment horizontal="left" vertical="center" wrapText="1" indent="1" readingOrder="1"/>
    </xf>
    <xf numFmtId="0" fontId="4" fillId="11" borderId="6" xfId="0" applyFont="1" applyFill="1" applyBorder="1" applyAlignment="1">
      <alignment horizontal="left" vertical="center" wrapText="1" indent="1"/>
    </xf>
    <xf numFmtId="0" fontId="10" fillId="11" borderId="19" xfId="0" applyFont="1" applyFill="1" applyBorder="1" applyAlignment="1">
      <alignment horizontal="left" vertical="center" wrapText="1" indent="1" readingOrder="1"/>
    </xf>
    <xf numFmtId="0" fontId="4" fillId="11" borderId="20" xfId="0" applyFont="1" applyFill="1" applyBorder="1" applyAlignment="1">
      <alignment horizontal="left" vertical="center" wrapText="1" indent="1"/>
    </xf>
    <xf numFmtId="0" fontId="20" fillId="11" borderId="20" xfId="0" applyFont="1" applyFill="1" applyBorder="1" applyAlignment="1">
      <alignment horizontal="left" vertical="center" wrapText="1" indent="1"/>
    </xf>
    <xf numFmtId="0" fontId="10" fillId="11" borderId="11" xfId="0" applyFont="1" applyFill="1" applyBorder="1" applyAlignment="1">
      <alignment horizontal="left" vertical="center" wrapText="1" indent="1" readingOrder="1"/>
    </xf>
    <xf numFmtId="0" fontId="4" fillId="11" borderId="7" xfId="0" applyFont="1" applyFill="1" applyBorder="1" applyAlignment="1">
      <alignment horizontal="left" vertical="center" wrapText="1" indent="1"/>
    </xf>
    <xf numFmtId="0" fontId="4" fillId="2" borderId="22" xfId="0" applyFont="1" applyFill="1" applyBorder="1" applyAlignment="1">
      <alignment vertical="center" wrapText="1"/>
    </xf>
    <xf numFmtId="0" fontId="4" fillId="2" borderId="23" xfId="0" applyFont="1" applyFill="1" applyBorder="1" applyAlignment="1">
      <alignment vertical="center" wrapText="1"/>
    </xf>
    <xf numFmtId="164" fontId="4" fillId="6" borderId="21" xfId="0" applyNumberFormat="1" applyFont="1" applyFill="1" applyBorder="1" applyAlignment="1">
      <alignment horizontal="left" vertical="center" wrapText="1" indent="1"/>
    </xf>
    <xf numFmtId="0" fontId="4" fillId="2" borderId="24" xfId="0" applyFont="1" applyFill="1" applyBorder="1" applyAlignment="1">
      <alignment horizontal="left" vertical="center" wrapText="1"/>
    </xf>
    <xf numFmtId="164" fontId="4" fillId="6" borderId="25" xfId="0" applyNumberFormat="1" applyFont="1" applyFill="1" applyBorder="1" applyAlignment="1">
      <alignment horizontal="left" vertical="center" wrapText="1" indent="1"/>
    </xf>
    <xf numFmtId="0" fontId="18" fillId="0" borderId="26" xfId="0" applyFont="1" applyBorder="1" applyAlignment="1">
      <alignment horizontal="left" vertical="center" indent="1"/>
    </xf>
    <xf numFmtId="0" fontId="19" fillId="0" borderId="26" xfId="0" applyFont="1" applyBorder="1" applyAlignment="1">
      <alignment horizontal="left" vertical="center" indent="1"/>
    </xf>
    <xf numFmtId="0" fontId="20" fillId="0" borderId="27" xfId="0" applyFont="1" applyBorder="1" applyAlignment="1">
      <alignment horizontal="left" vertical="center" indent="1"/>
    </xf>
    <xf numFmtId="0" fontId="17" fillId="0" borderId="26" xfId="0" applyFont="1" applyBorder="1" applyAlignment="1">
      <alignment horizontal="left" vertical="center" indent="1"/>
    </xf>
    <xf numFmtId="0" fontId="16" fillId="0" borderId="26" xfId="0" applyFont="1" applyBorder="1" applyAlignment="1">
      <alignment horizontal="left" vertical="center" indent="1"/>
    </xf>
    <xf numFmtId="0" fontId="25" fillId="0" borderId="28" xfId="0" applyFont="1" applyBorder="1" applyAlignment="1">
      <alignment horizontal="left" vertical="center" indent="1"/>
    </xf>
    <xf numFmtId="0" fontId="4" fillId="0" borderId="31" xfId="0" applyFont="1" applyBorder="1" applyAlignment="1">
      <alignment horizontal="left" vertical="center" wrapText="1"/>
    </xf>
    <xf numFmtId="0" fontId="4" fillId="2" borderId="23" xfId="0" applyFont="1" applyFill="1" applyBorder="1" applyAlignment="1">
      <alignment vertical="center"/>
    </xf>
    <xf numFmtId="0" fontId="27" fillId="2" borderId="0" xfId="0" applyFont="1" applyFill="1" applyAlignment="1">
      <alignment vertical="center"/>
    </xf>
    <xf numFmtId="0" fontId="28" fillId="5" borderId="0" xfId="6" applyFont="1" applyFill="1" applyAlignment="1">
      <alignment horizontal="center" vertical="center"/>
    </xf>
    <xf numFmtId="0" fontId="4" fillId="3" borderId="29" xfId="0" applyFont="1" applyFill="1" applyBorder="1" applyAlignment="1">
      <alignment horizontal="left" vertical="center" wrapText="1" indent="1"/>
    </xf>
    <xf numFmtId="0" fontId="4" fillId="3" borderId="30" xfId="0" applyFont="1" applyFill="1" applyBorder="1" applyAlignment="1">
      <alignment horizontal="left" vertical="center" wrapText="1" indent="1"/>
    </xf>
    <xf numFmtId="0" fontId="4" fillId="3" borderId="32" xfId="0" applyFont="1" applyFill="1" applyBorder="1" applyAlignment="1">
      <alignment horizontal="left" vertical="center" wrapText="1" indent="1"/>
    </xf>
  </cellXfs>
  <cellStyles count="7">
    <cellStyle name="Lien hypertexte" xfId="1" builtinId="8" hidden="1"/>
    <cellStyle name="Lien hypertexte" xfId="6" builtinId="8"/>
    <cellStyle name="Lien hypertexte visité" xfId="2" builtinId="9" hidden="1"/>
    <cellStyle name="Lien hypertexte visité" xfId="3" builtinId="9" hidden="1"/>
    <cellStyle name="Lien hypertexte visité" xfId="4" builtinId="9" hidden="1"/>
    <cellStyle name="Normal" xfId="0" builtinId="0"/>
    <cellStyle name="Normal 2" xfId="5" xr:uid="{00000000-0005-0000-0000-000005000000}"/>
  </cellStyles>
  <dxfs count="0"/>
  <tableStyles count="0" defaultTableStyle="TableStyleMedium9" defaultPivotStyle="PivotStyleMedium4"/>
  <colors>
    <mruColors>
      <color rgb="FFFAFAFA"/>
      <color rgb="FF001033"/>
      <color rgb="FFEE5DC0"/>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3</xdr:col>
      <xdr:colOff>63500</xdr:colOff>
      <xdr:row>6</xdr:row>
      <xdr:rowOff>50800</xdr:rowOff>
    </xdr:from>
    <xdr:to>
      <xdr:col>3</xdr:col>
      <xdr:colOff>2209800</xdr:colOff>
      <xdr:row>7</xdr:row>
      <xdr:rowOff>304800</xdr:rowOff>
    </xdr:to>
    <xdr:sp macro="" textlink="">
      <xdr:nvSpPr>
        <xdr:cNvPr id="2" name="TextBox 1">
          <a:extLst>
            <a:ext uri="{FF2B5EF4-FFF2-40B4-BE49-F238E27FC236}">
              <a16:creationId xmlns:a16="http://schemas.microsoft.com/office/drawing/2014/main" id="{BDD9B24C-CC2C-6346-BF98-5F7C87148F41}"/>
            </a:ext>
          </a:extLst>
        </xdr:cNvPr>
        <xdr:cNvSpPr txBox="1"/>
      </xdr:nvSpPr>
      <xdr:spPr>
        <a:xfrm>
          <a:off x="3505200" y="2209800"/>
          <a:ext cx="214630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Century Gothic" panose="020B0502020202020204" pitchFamily="34" charset="0"/>
            </a:rPr>
            <a:t>&lt;–– Enter MONDAY Start Date; </a:t>
          </a:r>
        </a:p>
        <a:p>
          <a:r>
            <a:rPr lang="en-US" sz="900">
              <a:latin typeface="Century Gothic" panose="020B0502020202020204" pitchFamily="34" charset="0"/>
            </a:rPr>
            <a:t>       chart weeks will automatically </a:t>
          </a:r>
        </a:p>
        <a:p>
          <a:r>
            <a:rPr lang="en-US" sz="900">
              <a:latin typeface="Century Gothic" panose="020B0502020202020204" pitchFamily="34" charset="0"/>
            </a:rPr>
            <a:t>       populate, below. </a:t>
          </a:r>
        </a:p>
      </xdr:txBody>
    </xdr:sp>
    <xdr:clientData/>
  </xdr:twoCellAnchor>
  <xdr:twoCellAnchor>
    <xdr:from>
      <xdr:col>2</xdr:col>
      <xdr:colOff>63500</xdr:colOff>
      <xdr:row>12</xdr:row>
      <xdr:rowOff>190500</xdr:rowOff>
    </xdr:from>
    <xdr:to>
      <xdr:col>4</xdr:col>
      <xdr:colOff>431800</xdr:colOff>
      <xdr:row>12</xdr:row>
      <xdr:rowOff>520700</xdr:rowOff>
    </xdr:to>
    <xdr:sp macro="" textlink="">
      <xdr:nvSpPr>
        <xdr:cNvPr id="4" name="Rounded Rectangle 3">
          <a:extLst>
            <a:ext uri="{FF2B5EF4-FFF2-40B4-BE49-F238E27FC236}">
              <a16:creationId xmlns:a16="http://schemas.microsoft.com/office/drawing/2014/main" id="{7FACD5B5-EF2E-5245-36F9-AE896FD863EB}"/>
            </a:ext>
          </a:extLst>
        </xdr:cNvPr>
        <xdr:cNvSpPr/>
      </xdr:nvSpPr>
      <xdr:spPr>
        <a:xfrm>
          <a:off x="1143000" y="6667500"/>
          <a:ext cx="5067300" cy="330200"/>
        </a:xfrm>
        <a:prstGeom prst="roundRect">
          <a:avLst/>
        </a:prstGeom>
        <a:solidFill>
          <a:schemeClr val="accent6">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Initiation</a:t>
          </a:r>
        </a:p>
      </xdr:txBody>
    </xdr:sp>
    <xdr:clientData/>
  </xdr:twoCellAnchor>
  <xdr:twoCellAnchor>
    <xdr:from>
      <xdr:col>5</xdr:col>
      <xdr:colOff>774700</xdr:colOff>
      <xdr:row>2</xdr:row>
      <xdr:rowOff>76200</xdr:rowOff>
    </xdr:from>
    <xdr:to>
      <xdr:col>5</xdr:col>
      <xdr:colOff>2006600</xdr:colOff>
      <xdr:row>2</xdr:row>
      <xdr:rowOff>254000</xdr:rowOff>
    </xdr:to>
    <xdr:sp macro="" textlink="">
      <xdr:nvSpPr>
        <xdr:cNvPr id="5" name="Rounded Rectangle 4">
          <a:extLst>
            <a:ext uri="{FF2B5EF4-FFF2-40B4-BE49-F238E27FC236}">
              <a16:creationId xmlns:a16="http://schemas.microsoft.com/office/drawing/2014/main" id="{93E9D150-FA6F-2C46-ABA1-F1D3E9A05884}"/>
            </a:ext>
          </a:extLst>
        </xdr:cNvPr>
        <xdr:cNvSpPr/>
      </xdr:nvSpPr>
      <xdr:spPr>
        <a:xfrm>
          <a:off x="8902700" y="3441700"/>
          <a:ext cx="1231900" cy="177800"/>
        </a:xfrm>
        <a:prstGeom prst="roundRect">
          <a:avLst/>
        </a:prstGeom>
        <a:solidFill>
          <a:schemeClr val="accent6">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5</xdr:col>
      <xdr:colOff>774700</xdr:colOff>
      <xdr:row>3</xdr:row>
      <xdr:rowOff>76200</xdr:rowOff>
    </xdr:from>
    <xdr:to>
      <xdr:col>5</xdr:col>
      <xdr:colOff>2006600</xdr:colOff>
      <xdr:row>3</xdr:row>
      <xdr:rowOff>254000</xdr:rowOff>
    </xdr:to>
    <xdr:sp macro="" textlink="">
      <xdr:nvSpPr>
        <xdr:cNvPr id="6" name="Rounded Rectangle 5">
          <a:extLst>
            <a:ext uri="{FF2B5EF4-FFF2-40B4-BE49-F238E27FC236}">
              <a16:creationId xmlns:a16="http://schemas.microsoft.com/office/drawing/2014/main" id="{10EF3222-00BF-644D-8878-A6F08E5408BC}"/>
            </a:ext>
          </a:extLst>
        </xdr:cNvPr>
        <xdr:cNvSpPr/>
      </xdr:nvSpPr>
      <xdr:spPr>
        <a:xfrm>
          <a:off x="8902700" y="3759200"/>
          <a:ext cx="1231900" cy="177800"/>
        </a:xfrm>
        <a:prstGeom prst="roundRect">
          <a:avLst/>
        </a:prstGeom>
        <a:solidFill>
          <a:srgbClr val="0070C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3</xdr:col>
      <xdr:colOff>1181100</xdr:colOff>
      <xdr:row>12</xdr:row>
      <xdr:rowOff>723900</xdr:rowOff>
    </xdr:from>
    <xdr:to>
      <xdr:col>8</xdr:col>
      <xdr:colOff>1308100</xdr:colOff>
      <xdr:row>12</xdr:row>
      <xdr:rowOff>1054100</xdr:rowOff>
    </xdr:to>
    <xdr:sp macro="" textlink="">
      <xdr:nvSpPr>
        <xdr:cNvPr id="7" name="Rounded Rectangle 6">
          <a:extLst>
            <a:ext uri="{FF2B5EF4-FFF2-40B4-BE49-F238E27FC236}">
              <a16:creationId xmlns:a16="http://schemas.microsoft.com/office/drawing/2014/main" id="{696C0902-11EC-424A-AEAB-189038CD00B7}"/>
            </a:ext>
          </a:extLst>
        </xdr:cNvPr>
        <xdr:cNvSpPr/>
      </xdr:nvSpPr>
      <xdr:spPr>
        <a:xfrm>
          <a:off x="4610100" y="7200900"/>
          <a:ext cx="11112500" cy="330200"/>
        </a:xfrm>
        <a:prstGeom prst="roundRect">
          <a:avLst/>
        </a:prstGeom>
        <a:solidFill>
          <a:srgbClr val="0070C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Planning</a:t>
          </a:r>
        </a:p>
      </xdr:txBody>
    </xdr:sp>
    <xdr:clientData/>
  </xdr:twoCellAnchor>
  <xdr:twoCellAnchor>
    <xdr:from>
      <xdr:col>5</xdr:col>
      <xdr:colOff>774700</xdr:colOff>
      <xdr:row>4</xdr:row>
      <xdr:rowOff>76200</xdr:rowOff>
    </xdr:from>
    <xdr:to>
      <xdr:col>5</xdr:col>
      <xdr:colOff>2006600</xdr:colOff>
      <xdr:row>4</xdr:row>
      <xdr:rowOff>254000</xdr:rowOff>
    </xdr:to>
    <xdr:sp macro="" textlink="">
      <xdr:nvSpPr>
        <xdr:cNvPr id="8" name="Rounded Rectangle 7">
          <a:extLst>
            <a:ext uri="{FF2B5EF4-FFF2-40B4-BE49-F238E27FC236}">
              <a16:creationId xmlns:a16="http://schemas.microsoft.com/office/drawing/2014/main" id="{EFAFEEDF-9371-9D4D-BC27-F2A8BE2B271F}"/>
            </a:ext>
          </a:extLst>
        </xdr:cNvPr>
        <xdr:cNvSpPr/>
      </xdr:nvSpPr>
      <xdr:spPr>
        <a:xfrm>
          <a:off x="8902700" y="4076700"/>
          <a:ext cx="1231900" cy="177800"/>
        </a:xfrm>
        <a:prstGeom prst="roundRect">
          <a:avLst/>
        </a:prstGeom>
        <a:solidFill>
          <a:srgbClr val="C0000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3</xdr:col>
      <xdr:colOff>1231900</xdr:colOff>
      <xdr:row>14</xdr:row>
      <xdr:rowOff>444500</xdr:rowOff>
    </xdr:from>
    <xdr:to>
      <xdr:col>8</xdr:col>
      <xdr:colOff>1397000</xdr:colOff>
      <xdr:row>14</xdr:row>
      <xdr:rowOff>774700</xdr:rowOff>
    </xdr:to>
    <xdr:sp macro="" textlink="">
      <xdr:nvSpPr>
        <xdr:cNvPr id="9" name="Rounded Rectangle 8">
          <a:extLst>
            <a:ext uri="{FF2B5EF4-FFF2-40B4-BE49-F238E27FC236}">
              <a16:creationId xmlns:a16="http://schemas.microsoft.com/office/drawing/2014/main" id="{C7506F26-DE66-4240-B5D9-E3B0A77CDCFE}"/>
            </a:ext>
          </a:extLst>
        </xdr:cNvPr>
        <xdr:cNvSpPr/>
      </xdr:nvSpPr>
      <xdr:spPr>
        <a:xfrm>
          <a:off x="4660900" y="8509000"/>
          <a:ext cx="11150600" cy="330200"/>
        </a:xfrm>
        <a:prstGeom prst="roundRect">
          <a:avLst/>
        </a:prstGeom>
        <a:solidFill>
          <a:srgbClr val="C0000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Execution</a:t>
          </a:r>
        </a:p>
      </xdr:txBody>
    </xdr:sp>
    <xdr:clientData/>
  </xdr:twoCellAnchor>
  <xdr:twoCellAnchor>
    <xdr:from>
      <xdr:col>2</xdr:col>
      <xdr:colOff>50800</xdr:colOff>
      <xdr:row>16</xdr:row>
      <xdr:rowOff>50800</xdr:rowOff>
    </xdr:from>
    <xdr:to>
      <xdr:col>8</xdr:col>
      <xdr:colOff>520700</xdr:colOff>
      <xdr:row>16</xdr:row>
      <xdr:rowOff>381000</xdr:rowOff>
    </xdr:to>
    <xdr:sp macro="" textlink="">
      <xdr:nvSpPr>
        <xdr:cNvPr id="11" name="Rounded Rectangle 10">
          <a:extLst>
            <a:ext uri="{FF2B5EF4-FFF2-40B4-BE49-F238E27FC236}">
              <a16:creationId xmlns:a16="http://schemas.microsoft.com/office/drawing/2014/main" id="{8BE548C9-6E17-134D-ACE7-C729A295D60C}"/>
            </a:ext>
          </a:extLst>
        </xdr:cNvPr>
        <xdr:cNvSpPr/>
      </xdr:nvSpPr>
      <xdr:spPr>
        <a:xfrm>
          <a:off x="1130300" y="9702800"/>
          <a:ext cx="13804900" cy="330200"/>
        </a:xfrm>
        <a:prstGeom prst="roundRect">
          <a:avLst/>
        </a:prstGeom>
        <a:solidFill>
          <a:srgbClr val="C0000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Execution</a:t>
          </a:r>
        </a:p>
      </xdr:txBody>
    </xdr:sp>
    <xdr:clientData/>
  </xdr:twoCellAnchor>
  <xdr:twoCellAnchor>
    <xdr:from>
      <xdr:col>5</xdr:col>
      <xdr:colOff>774700</xdr:colOff>
      <xdr:row>5</xdr:row>
      <xdr:rowOff>76200</xdr:rowOff>
    </xdr:from>
    <xdr:to>
      <xdr:col>5</xdr:col>
      <xdr:colOff>2006600</xdr:colOff>
      <xdr:row>5</xdr:row>
      <xdr:rowOff>254000</xdr:rowOff>
    </xdr:to>
    <xdr:sp macro="" textlink="">
      <xdr:nvSpPr>
        <xdr:cNvPr id="12" name="Rounded Rectangle 11">
          <a:extLst>
            <a:ext uri="{FF2B5EF4-FFF2-40B4-BE49-F238E27FC236}">
              <a16:creationId xmlns:a16="http://schemas.microsoft.com/office/drawing/2014/main" id="{3ED948F6-C648-4540-8467-38489F8A56CB}"/>
            </a:ext>
          </a:extLst>
        </xdr:cNvPr>
        <xdr:cNvSpPr/>
      </xdr:nvSpPr>
      <xdr:spPr>
        <a:xfrm>
          <a:off x="8902700" y="4394200"/>
          <a:ext cx="1231900" cy="177800"/>
        </a:xfrm>
        <a:prstGeom prst="roundRect">
          <a:avLst/>
        </a:prstGeom>
        <a:solidFill>
          <a:srgbClr val="00B05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4</xdr:col>
      <xdr:colOff>165100</xdr:colOff>
      <xdr:row>14</xdr:row>
      <xdr:rowOff>850900</xdr:rowOff>
    </xdr:from>
    <xdr:to>
      <xdr:col>8</xdr:col>
      <xdr:colOff>1562100</xdr:colOff>
      <xdr:row>14</xdr:row>
      <xdr:rowOff>1181100</xdr:rowOff>
    </xdr:to>
    <xdr:sp macro="" textlink="">
      <xdr:nvSpPr>
        <xdr:cNvPr id="13" name="Rounded Rectangle 12">
          <a:extLst>
            <a:ext uri="{FF2B5EF4-FFF2-40B4-BE49-F238E27FC236}">
              <a16:creationId xmlns:a16="http://schemas.microsoft.com/office/drawing/2014/main" id="{EEBE5DC4-A241-7443-8FAF-A958004EFBB1}"/>
            </a:ext>
          </a:extLst>
        </xdr:cNvPr>
        <xdr:cNvSpPr/>
      </xdr:nvSpPr>
      <xdr:spPr>
        <a:xfrm>
          <a:off x="5943600" y="8915400"/>
          <a:ext cx="10033000" cy="330200"/>
        </a:xfrm>
        <a:prstGeom prst="roundRect">
          <a:avLst/>
        </a:prstGeom>
        <a:solidFill>
          <a:srgbClr val="00B05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Monitor</a:t>
          </a:r>
        </a:p>
      </xdr:txBody>
    </xdr:sp>
    <xdr:clientData/>
  </xdr:twoCellAnchor>
  <xdr:twoCellAnchor>
    <xdr:from>
      <xdr:col>2</xdr:col>
      <xdr:colOff>165100</xdr:colOff>
      <xdr:row>16</xdr:row>
      <xdr:rowOff>444500</xdr:rowOff>
    </xdr:from>
    <xdr:to>
      <xdr:col>6</xdr:col>
      <xdr:colOff>800100</xdr:colOff>
      <xdr:row>16</xdr:row>
      <xdr:rowOff>774700</xdr:rowOff>
    </xdr:to>
    <xdr:sp macro="" textlink="">
      <xdr:nvSpPr>
        <xdr:cNvPr id="14" name="Rounded Rectangle 13">
          <a:extLst>
            <a:ext uri="{FF2B5EF4-FFF2-40B4-BE49-F238E27FC236}">
              <a16:creationId xmlns:a16="http://schemas.microsoft.com/office/drawing/2014/main" id="{D5553CB6-ACBD-6C43-B56B-D4B521F2148A}"/>
            </a:ext>
          </a:extLst>
        </xdr:cNvPr>
        <xdr:cNvSpPr/>
      </xdr:nvSpPr>
      <xdr:spPr>
        <a:xfrm>
          <a:off x="1244600" y="10096500"/>
          <a:ext cx="10033000" cy="330200"/>
        </a:xfrm>
        <a:prstGeom prst="roundRect">
          <a:avLst/>
        </a:prstGeom>
        <a:solidFill>
          <a:srgbClr val="00B05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Monitor</a:t>
          </a:r>
        </a:p>
      </xdr:txBody>
    </xdr:sp>
    <xdr:clientData/>
  </xdr:twoCellAnchor>
  <xdr:twoCellAnchor>
    <xdr:from>
      <xdr:col>5</xdr:col>
      <xdr:colOff>774700</xdr:colOff>
      <xdr:row>6</xdr:row>
      <xdr:rowOff>63500</xdr:rowOff>
    </xdr:from>
    <xdr:to>
      <xdr:col>5</xdr:col>
      <xdr:colOff>2006600</xdr:colOff>
      <xdr:row>6</xdr:row>
      <xdr:rowOff>241300</xdr:rowOff>
    </xdr:to>
    <xdr:sp macro="" textlink="">
      <xdr:nvSpPr>
        <xdr:cNvPr id="15" name="Rounded Rectangle 14">
          <a:extLst>
            <a:ext uri="{FF2B5EF4-FFF2-40B4-BE49-F238E27FC236}">
              <a16:creationId xmlns:a16="http://schemas.microsoft.com/office/drawing/2014/main" id="{BE632167-AF8C-5D44-83BE-32FD364FDB57}"/>
            </a:ext>
          </a:extLst>
        </xdr:cNvPr>
        <xdr:cNvSpPr/>
      </xdr:nvSpPr>
      <xdr:spPr>
        <a:xfrm>
          <a:off x="8902700" y="4699000"/>
          <a:ext cx="1231900" cy="177800"/>
        </a:xfrm>
        <a:prstGeom prst="roundRect">
          <a:avLst/>
        </a:prstGeom>
        <a:solidFill>
          <a:schemeClr val="accent2"/>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4</xdr:col>
      <xdr:colOff>101600</xdr:colOff>
      <xdr:row>16</xdr:row>
      <xdr:rowOff>863600</xdr:rowOff>
    </xdr:from>
    <xdr:to>
      <xdr:col>8</xdr:col>
      <xdr:colOff>1498600</xdr:colOff>
      <xdr:row>16</xdr:row>
      <xdr:rowOff>1193800</xdr:rowOff>
    </xdr:to>
    <xdr:sp macro="" textlink="">
      <xdr:nvSpPr>
        <xdr:cNvPr id="16" name="Rounded Rectangle 15">
          <a:extLst>
            <a:ext uri="{FF2B5EF4-FFF2-40B4-BE49-F238E27FC236}">
              <a16:creationId xmlns:a16="http://schemas.microsoft.com/office/drawing/2014/main" id="{7D3D91FD-C869-9C41-AFDD-D1DE663A4CC3}"/>
            </a:ext>
          </a:extLst>
        </xdr:cNvPr>
        <xdr:cNvSpPr/>
      </xdr:nvSpPr>
      <xdr:spPr>
        <a:xfrm>
          <a:off x="5880100" y="10515600"/>
          <a:ext cx="10033000" cy="330200"/>
        </a:xfrm>
        <a:prstGeom prst="roundRect">
          <a:avLst/>
        </a:prstGeom>
        <a:solidFill>
          <a:schemeClr val="accent2"/>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Control</a:t>
          </a:r>
        </a:p>
      </xdr:txBody>
    </xdr:sp>
    <xdr:clientData/>
  </xdr:twoCellAnchor>
  <xdr:twoCellAnchor>
    <xdr:from>
      <xdr:col>5</xdr:col>
      <xdr:colOff>774700</xdr:colOff>
      <xdr:row>7</xdr:row>
      <xdr:rowOff>50800</xdr:rowOff>
    </xdr:from>
    <xdr:to>
      <xdr:col>5</xdr:col>
      <xdr:colOff>2006600</xdr:colOff>
      <xdr:row>7</xdr:row>
      <xdr:rowOff>228600</xdr:rowOff>
    </xdr:to>
    <xdr:sp macro="" textlink="">
      <xdr:nvSpPr>
        <xdr:cNvPr id="17" name="Rounded Rectangle 16">
          <a:extLst>
            <a:ext uri="{FF2B5EF4-FFF2-40B4-BE49-F238E27FC236}">
              <a16:creationId xmlns:a16="http://schemas.microsoft.com/office/drawing/2014/main" id="{402E76BC-2923-A645-B4D4-F0291FB7E408}"/>
            </a:ext>
          </a:extLst>
        </xdr:cNvPr>
        <xdr:cNvSpPr/>
      </xdr:nvSpPr>
      <xdr:spPr>
        <a:xfrm>
          <a:off x="8902700" y="5003800"/>
          <a:ext cx="1231900" cy="177800"/>
        </a:xfrm>
        <a:prstGeom prst="roundRect">
          <a:avLst/>
        </a:prstGeom>
        <a:solidFill>
          <a:schemeClr val="accent4">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2</xdr:col>
      <xdr:colOff>444500</xdr:colOff>
      <xdr:row>18</xdr:row>
      <xdr:rowOff>495300</xdr:rowOff>
    </xdr:from>
    <xdr:to>
      <xdr:col>6</xdr:col>
      <xdr:colOff>1079500</xdr:colOff>
      <xdr:row>18</xdr:row>
      <xdr:rowOff>825500</xdr:rowOff>
    </xdr:to>
    <xdr:sp macro="" textlink="">
      <xdr:nvSpPr>
        <xdr:cNvPr id="18" name="Rounded Rectangle 17">
          <a:extLst>
            <a:ext uri="{FF2B5EF4-FFF2-40B4-BE49-F238E27FC236}">
              <a16:creationId xmlns:a16="http://schemas.microsoft.com/office/drawing/2014/main" id="{DC1EBFA1-76E0-DA43-A136-D14FDBD00580}"/>
            </a:ext>
          </a:extLst>
        </xdr:cNvPr>
        <xdr:cNvSpPr/>
      </xdr:nvSpPr>
      <xdr:spPr>
        <a:xfrm>
          <a:off x="1524000" y="11734800"/>
          <a:ext cx="10033000" cy="330200"/>
        </a:xfrm>
        <a:prstGeom prst="roundRect">
          <a:avLst/>
        </a:prstGeom>
        <a:solidFill>
          <a:schemeClr val="accent2"/>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Control</a:t>
          </a:r>
        </a:p>
      </xdr:txBody>
    </xdr:sp>
    <xdr:clientData/>
  </xdr:twoCellAnchor>
  <xdr:twoCellAnchor>
    <xdr:from>
      <xdr:col>5</xdr:col>
      <xdr:colOff>12700</xdr:colOff>
      <xdr:row>18</xdr:row>
      <xdr:rowOff>889000</xdr:rowOff>
    </xdr:from>
    <xdr:to>
      <xdr:col>7</xdr:col>
      <xdr:colOff>1511300</xdr:colOff>
      <xdr:row>18</xdr:row>
      <xdr:rowOff>1219200</xdr:rowOff>
    </xdr:to>
    <xdr:sp macro="" textlink="">
      <xdr:nvSpPr>
        <xdr:cNvPr id="19" name="Rounded Rectangle 18">
          <a:extLst>
            <a:ext uri="{FF2B5EF4-FFF2-40B4-BE49-F238E27FC236}">
              <a16:creationId xmlns:a16="http://schemas.microsoft.com/office/drawing/2014/main" id="{4BB1BE36-624E-5742-A8D3-AE39A3BC49EA}"/>
            </a:ext>
          </a:extLst>
        </xdr:cNvPr>
        <xdr:cNvSpPr/>
      </xdr:nvSpPr>
      <xdr:spPr>
        <a:xfrm>
          <a:off x="8140700" y="12128500"/>
          <a:ext cx="6197600" cy="330200"/>
        </a:xfrm>
        <a:prstGeom prst="roundRect">
          <a:avLst/>
        </a:prstGeom>
        <a:solidFill>
          <a:schemeClr val="accent4">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Closure</a:t>
          </a:r>
        </a:p>
      </xdr:txBody>
    </xdr:sp>
    <xdr:clientData/>
  </xdr:twoCellAnchor>
  <xdr:twoCellAnchor>
    <xdr:from>
      <xdr:col>2</xdr:col>
      <xdr:colOff>101600</xdr:colOff>
      <xdr:row>14</xdr:row>
      <xdr:rowOff>50800</xdr:rowOff>
    </xdr:from>
    <xdr:to>
      <xdr:col>3</xdr:col>
      <xdr:colOff>2095500</xdr:colOff>
      <xdr:row>14</xdr:row>
      <xdr:rowOff>381000</xdr:rowOff>
    </xdr:to>
    <xdr:sp macro="" textlink="">
      <xdr:nvSpPr>
        <xdr:cNvPr id="20" name="Rounded Rectangle 19">
          <a:extLst>
            <a:ext uri="{FF2B5EF4-FFF2-40B4-BE49-F238E27FC236}">
              <a16:creationId xmlns:a16="http://schemas.microsoft.com/office/drawing/2014/main" id="{C803D104-22AD-EB4A-A82A-CDEF7C43771B}"/>
            </a:ext>
          </a:extLst>
        </xdr:cNvPr>
        <xdr:cNvSpPr/>
      </xdr:nvSpPr>
      <xdr:spPr>
        <a:xfrm>
          <a:off x="1181100" y="8115300"/>
          <a:ext cx="4343400" cy="330200"/>
        </a:xfrm>
        <a:prstGeom prst="roundRect">
          <a:avLst/>
        </a:prstGeom>
        <a:solidFill>
          <a:srgbClr val="0070C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Planning</a:t>
          </a:r>
        </a:p>
      </xdr:txBody>
    </xdr:sp>
    <xdr:clientData/>
  </xdr:twoCellAnchor>
  <xdr:twoCellAnchor>
    <xdr:from>
      <xdr:col>2</xdr:col>
      <xdr:colOff>88900</xdr:colOff>
      <xdr:row>18</xdr:row>
      <xdr:rowOff>63500</xdr:rowOff>
    </xdr:from>
    <xdr:to>
      <xdr:col>5</xdr:col>
      <xdr:colOff>1231900</xdr:colOff>
      <xdr:row>18</xdr:row>
      <xdr:rowOff>393700</xdr:rowOff>
    </xdr:to>
    <xdr:sp macro="" textlink="">
      <xdr:nvSpPr>
        <xdr:cNvPr id="21" name="Rounded Rectangle 20">
          <a:extLst>
            <a:ext uri="{FF2B5EF4-FFF2-40B4-BE49-F238E27FC236}">
              <a16:creationId xmlns:a16="http://schemas.microsoft.com/office/drawing/2014/main" id="{958BC9B2-0FA1-044D-8DF2-F10B78734533}"/>
            </a:ext>
          </a:extLst>
        </xdr:cNvPr>
        <xdr:cNvSpPr/>
      </xdr:nvSpPr>
      <xdr:spPr>
        <a:xfrm>
          <a:off x="1168400" y="11303000"/>
          <a:ext cx="8191500" cy="330200"/>
        </a:xfrm>
        <a:prstGeom prst="roundRect">
          <a:avLst/>
        </a:prstGeom>
        <a:solidFill>
          <a:srgbClr val="00B05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Monitor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63500</xdr:colOff>
      <xdr:row>6</xdr:row>
      <xdr:rowOff>50800</xdr:rowOff>
    </xdr:from>
    <xdr:to>
      <xdr:col>3</xdr:col>
      <xdr:colOff>2209800</xdr:colOff>
      <xdr:row>7</xdr:row>
      <xdr:rowOff>304800</xdr:rowOff>
    </xdr:to>
    <xdr:sp macro="" textlink="">
      <xdr:nvSpPr>
        <xdr:cNvPr id="2" name="TextBox 1">
          <a:extLst>
            <a:ext uri="{FF2B5EF4-FFF2-40B4-BE49-F238E27FC236}">
              <a16:creationId xmlns:a16="http://schemas.microsoft.com/office/drawing/2014/main" id="{A548DD27-A214-5A40-9458-8EB2E9D6FE3F}"/>
            </a:ext>
          </a:extLst>
        </xdr:cNvPr>
        <xdr:cNvSpPr txBox="1"/>
      </xdr:nvSpPr>
      <xdr:spPr>
        <a:xfrm>
          <a:off x="3492500" y="4686300"/>
          <a:ext cx="2146300"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Century Gothic" panose="020B0502020202020204" pitchFamily="34" charset="0"/>
            </a:rPr>
            <a:t>&lt;–– Enter MONDAY Start Date; </a:t>
          </a:r>
        </a:p>
        <a:p>
          <a:r>
            <a:rPr lang="en-US" sz="900">
              <a:latin typeface="Century Gothic" panose="020B0502020202020204" pitchFamily="34" charset="0"/>
            </a:rPr>
            <a:t>       chart weeks will automatically </a:t>
          </a:r>
        </a:p>
        <a:p>
          <a:r>
            <a:rPr lang="en-US" sz="900">
              <a:latin typeface="Century Gothic" panose="020B0502020202020204" pitchFamily="34" charset="0"/>
            </a:rPr>
            <a:t>       populate, below. </a:t>
          </a:r>
        </a:p>
      </xdr:txBody>
    </xdr:sp>
    <xdr:clientData/>
  </xdr:twoCellAnchor>
  <xdr:twoCellAnchor>
    <xdr:from>
      <xdr:col>2</xdr:col>
      <xdr:colOff>50800</xdr:colOff>
      <xdr:row>12</xdr:row>
      <xdr:rowOff>50800</xdr:rowOff>
    </xdr:from>
    <xdr:to>
      <xdr:col>2</xdr:col>
      <xdr:colOff>2324100</xdr:colOff>
      <xdr:row>12</xdr:row>
      <xdr:rowOff>381000</xdr:rowOff>
    </xdr:to>
    <xdr:sp macro="" textlink="">
      <xdr:nvSpPr>
        <xdr:cNvPr id="4" name="Rounded Rectangle 3">
          <a:extLst>
            <a:ext uri="{FF2B5EF4-FFF2-40B4-BE49-F238E27FC236}">
              <a16:creationId xmlns:a16="http://schemas.microsoft.com/office/drawing/2014/main" id="{C605FFAA-9C19-9542-AAB3-432A69017741}"/>
            </a:ext>
          </a:extLst>
        </xdr:cNvPr>
        <xdr:cNvSpPr/>
      </xdr:nvSpPr>
      <xdr:spPr>
        <a:xfrm>
          <a:off x="1130300" y="4051300"/>
          <a:ext cx="2273300" cy="330200"/>
        </a:xfrm>
        <a:prstGeom prst="roundRect">
          <a:avLst/>
        </a:prstGeom>
        <a:solidFill>
          <a:schemeClr val="accent6">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Initiation</a:t>
          </a:r>
        </a:p>
      </xdr:txBody>
    </xdr:sp>
    <xdr:clientData/>
  </xdr:twoCellAnchor>
  <xdr:twoCellAnchor>
    <xdr:from>
      <xdr:col>5</xdr:col>
      <xdr:colOff>774700</xdr:colOff>
      <xdr:row>2</xdr:row>
      <xdr:rowOff>76200</xdr:rowOff>
    </xdr:from>
    <xdr:to>
      <xdr:col>5</xdr:col>
      <xdr:colOff>2006600</xdr:colOff>
      <xdr:row>2</xdr:row>
      <xdr:rowOff>254000</xdr:rowOff>
    </xdr:to>
    <xdr:sp macro="" textlink="">
      <xdr:nvSpPr>
        <xdr:cNvPr id="5" name="Rounded Rectangle 4">
          <a:extLst>
            <a:ext uri="{FF2B5EF4-FFF2-40B4-BE49-F238E27FC236}">
              <a16:creationId xmlns:a16="http://schemas.microsoft.com/office/drawing/2014/main" id="{3A8C7842-0DB0-2C4B-8D3C-9AD4F015133D}"/>
            </a:ext>
          </a:extLst>
        </xdr:cNvPr>
        <xdr:cNvSpPr/>
      </xdr:nvSpPr>
      <xdr:spPr>
        <a:xfrm>
          <a:off x="8902700" y="3441700"/>
          <a:ext cx="1231900" cy="177800"/>
        </a:xfrm>
        <a:prstGeom prst="roundRect">
          <a:avLst/>
        </a:prstGeom>
        <a:solidFill>
          <a:schemeClr val="accent6">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5</xdr:col>
      <xdr:colOff>774700</xdr:colOff>
      <xdr:row>3</xdr:row>
      <xdr:rowOff>76200</xdr:rowOff>
    </xdr:from>
    <xdr:to>
      <xdr:col>5</xdr:col>
      <xdr:colOff>2006600</xdr:colOff>
      <xdr:row>3</xdr:row>
      <xdr:rowOff>254000</xdr:rowOff>
    </xdr:to>
    <xdr:sp macro="" textlink="">
      <xdr:nvSpPr>
        <xdr:cNvPr id="6" name="Rounded Rectangle 5">
          <a:extLst>
            <a:ext uri="{FF2B5EF4-FFF2-40B4-BE49-F238E27FC236}">
              <a16:creationId xmlns:a16="http://schemas.microsoft.com/office/drawing/2014/main" id="{B7CB2742-CC99-9849-838A-68168F08E60E}"/>
            </a:ext>
          </a:extLst>
        </xdr:cNvPr>
        <xdr:cNvSpPr/>
      </xdr:nvSpPr>
      <xdr:spPr>
        <a:xfrm>
          <a:off x="8902700" y="3759200"/>
          <a:ext cx="1231900" cy="177800"/>
        </a:xfrm>
        <a:prstGeom prst="roundRect">
          <a:avLst/>
        </a:prstGeom>
        <a:solidFill>
          <a:srgbClr val="0070C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2</xdr:col>
      <xdr:colOff>50800</xdr:colOff>
      <xdr:row>12</xdr:row>
      <xdr:rowOff>457200</xdr:rowOff>
    </xdr:from>
    <xdr:to>
      <xdr:col>2</xdr:col>
      <xdr:colOff>2311400</xdr:colOff>
      <xdr:row>12</xdr:row>
      <xdr:rowOff>787400</xdr:rowOff>
    </xdr:to>
    <xdr:sp macro="" textlink="">
      <xdr:nvSpPr>
        <xdr:cNvPr id="7" name="Rounded Rectangle 6">
          <a:extLst>
            <a:ext uri="{FF2B5EF4-FFF2-40B4-BE49-F238E27FC236}">
              <a16:creationId xmlns:a16="http://schemas.microsoft.com/office/drawing/2014/main" id="{B14EF664-D8FD-9C45-BE2D-8BD9F4EB7684}"/>
            </a:ext>
          </a:extLst>
        </xdr:cNvPr>
        <xdr:cNvSpPr/>
      </xdr:nvSpPr>
      <xdr:spPr>
        <a:xfrm>
          <a:off x="1130300" y="4457700"/>
          <a:ext cx="2260600" cy="330200"/>
        </a:xfrm>
        <a:prstGeom prst="roundRect">
          <a:avLst/>
        </a:prstGeom>
        <a:solidFill>
          <a:srgbClr val="0070C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Planning</a:t>
          </a:r>
        </a:p>
      </xdr:txBody>
    </xdr:sp>
    <xdr:clientData/>
  </xdr:twoCellAnchor>
  <xdr:twoCellAnchor>
    <xdr:from>
      <xdr:col>5</xdr:col>
      <xdr:colOff>774700</xdr:colOff>
      <xdr:row>4</xdr:row>
      <xdr:rowOff>76200</xdr:rowOff>
    </xdr:from>
    <xdr:to>
      <xdr:col>5</xdr:col>
      <xdr:colOff>2006600</xdr:colOff>
      <xdr:row>4</xdr:row>
      <xdr:rowOff>254000</xdr:rowOff>
    </xdr:to>
    <xdr:sp macro="" textlink="">
      <xdr:nvSpPr>
        <xdr:cNvPr id="8" name="Rounded Rectangle 7">
          <a:extLst>
            <a:ext uri="{FF2B5EF4-FFF2-40B4-BE49-F238E27FC236}">
              <a16:creationId xmlns:a16="http://schemas.microsoft.com/office/drawing/2014/main" id="{C8A1D36F-6EAC-2246-B3BF-8A52577FE972}"/>
            </a:ext>
          </a:extLst>
        </xdr:cNvPr>
        <xdr:cNvSpPr/>
      </xdr:nvSpPr>
      <xdr:spPr>
        <a:xfrm>
          <a:off x="8902700" y="4076700"/>
          <a:ext cx="1231900" cy="177800"/>
        </a:xfrm>
        <a:prstGeom prst="roundRect">
          <a:avLst/>
        </a:prstGeom>
        <a:solidFill>
          <a:srgbClr val="C0000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2</xdr:col>
      <xdr:colOff>50800</xdr:colOff>
      <xdr:row>12</xdr:row>
      <xdr:rowOff>863600</xdr:rowOff>
    </xdr:from>
    <xdr:to>
      <xdr:col>2</xdr:col>
      <xdr:colOff>2324100</xdr:colOff>
      <xdr:row>12</xdr:row>
      <xdr:rowOff>1193800</xdr:rowOff>
    </xdr:to>
    <xdr:sp macro="" textlink="">
      <xdr:nvSpPr>
        <xdr:cNvPr id="9" name="Rounded Rectangle 8">
          <a:extLst>
            <a:ext uri="{FF2B5EF4-FFF2-40B4-BE49-F238E27FC236}">
              <a16:creationId xmlns:a16="http://schemas.microsoft.com/office/drawing/2014/main" id="{517CD7A2-781D-5A40-ABF2-C5DB7CD0549D}"/>
            </a:ext>
          </a:extLst>
        </xdr:cNvPr>
        <xdr:cNvSpPr/>
      </xdr:nvSpPr>
      <xdr:spPr>
        <a:xfrm>
          <a:off x="1130300" y="4864100"/>
          <a:ext cx="2273300" cy="330200"/>
        </a:xfrm>
        <a:prstGeom prst="roundRect">
          <a:avLst/>
        </a:prstGeom>
        <a:solidFill>
          <a:srgbClr val="C0000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Execution</a:t>
          </a:r>
        </a:p>
      </xdr:txBody>
    </xdr:sp>
    <xdr:clientData/>
  </xdr:twoCellAnchor>
  <xdr:twoCellAnchor>
    <xdr:from>
      <xdr:col>5</xdr:col>
      <xdr:colOff>774700</xdr:colOff>
      <xdr:row>5</xdr:row>
      <xdr:rowOff>76200</xdr:rowOff>
    </xdr:from>
    <xdr:to>
      <xdr:col>5</xdr:col>
      <xdr:colOff>2006600</xdr:colOff>
      <xdr:row>5</xdr:row>
      <xdr:rowOff>254000</xdr:rowOff>
    </xdr:to>
    <xdr:sp macro="" textlink="">
      <xdr:nvSpPr>
        <xdr:cNvPr id="11" name="Rounded Rectangle 10">
          <a:extLst>
            <a:ext uri="{FF2B5EF4-FFF2-40B4-BE49-F238E27FC236}">
              <a16:creationId xmlns:a16="http://schemas.microsoft.com/office/drawing/2014/main" id="{C650B988-94E9-3E4D-9A2C-B435F7D36983}"/>
            </a:ext>
          </a:extLst>
        </xdr:cNvPr>
        <xdr:cNvSpPr/>
      </xdr:nvSpPr>
      <xdr:spPr>
        <a:xfrm>
          <a:off x="8902700" y="4394200"/>
          <a:ext cx="1231900" cy="177800"/>
        </a:xfrm>
        <a:prstGeom prst="roundRect">
          <a:avLst/>
        </a:prstGeom>
        <a:solidFill>
          <a:srgbClr val="00B05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2</xdr:col>
      <xdr:colOff>25400</xdr:colOff>
      <xdr:row>14</xdr:row>
      <xdr:rowOff>50800</xdr:rowOff>
    </xdr:from>
    <xdr:to>
      <xdr:col>2</xdr:col>
      <xdr:colOff>2336800</xdr:colOff>
      <xdr:row>14</xdr:row>
      <xdr:rowOff>381000</xdr:rowOff>
    </xdr:to>
    <xdr:sp macro="" textlink="">
      <xdr:nvSpPr>
        <xdr:cNvPr id="12" name="Rounded Rectangle 11">
          <a:extLst>
            <a:ext uri="{FF2B5EF4-FFF2-40B4-BE49-F238E27FC236}">
              <a16:creationId xmlns:a16="http://schemas.microsoft.com/office/drawing/2014/main" id="{D69BED7C-851E-5144-A78D-25E39C2D3F29}"/>
            </a:ext>
          </a:extLst>
        </xdr:cNvPr>
        <xdr:cNvSpPr/>
      </xdr:nvSpPr>
      <xdr:spPr>
        <a:xfrm>
          <a:off x="1104900" y="5638800"/>
          <a:ext cx="2311400" cy="330200"/>
        </a:xfrm>
        <a:prstGeom prst="roundRect">
          <a:avLst/>
        </a:prstGeom>
        <a:solidFill>
          <a:srgbClr val="00B050"/>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Monitor</a:t>
          </a:r>
        </a:p>
      </xdr:txBody>
    </xdr:sp>
    <xdr:clientData/>
  </xdr:twoCellAnchor>
  <xdr:twoCellAnchor>
    <xdr:from>
      <xdr:col>5</xdr:col>
      <xdr:colOff>774700</xdr:colOff>
      <xdr:row>6</xdr:row>
      <xdr:rowOff>63500</xdr:rowOff>
    </xdr:from>
    <xdr:to>
      <xdr:col>5</xdr:col>
      <xdr:colOff>2006600</xdr:colOff>
      <xdr:row>6</xdr:row>
      <xdr:rowOff>241300</xdr:rowOff>
    </xdr:to>
    <xdr:sp macro="" textlink="">
      <xdr:nvSpPr>
        <xdr:cNvPr id="14" name="Rounded Rectangle 13">
          <a:extLst>
            <a:ext uri="{FF2B5EF4-FFF2-40B4-BE49-F238E27FC236}">
              <a16:creationId xmlns:a16="http://schemas.microsoft.com/office/drawing/2014/main" id="{8E19B60F-55A5-0F44-95D5-DC8566AF4A75}"/>
            </a:ext>
          </a:extLst>
        </xdr:cNvPr>
        <xdr:cNvSpPr/>
      </xdr:nvSpPr>
      <xdr:spPr>
        <a:xfrm>
          <a:off x="8902700" y="4699000"/>
          <a:ext cx="1231900" cy="177800"/>
        </a:xfrm>
        <a:prstGeom prst="roundRect">
          <a:avLst/>
        </a:prstGeom>
        <a:solidFill>
          <a:schemeClr val="accent2"/>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2</xdr:col>
      <xdr:colOff>25400</xdr:colOff>
      <xdr:row>14</xdr:row>
      <xdr:rowOff>444500</xdr:rowOff>
    </xdr:from>
    <xdr:to>
      <xdr:col>2</xdr:col>
      <xdr:colOff>2336800</xdr:colOff>
      <xdr:row>14</xdr:row>
      <xdr:rowOff>774700</xdr:rowOff>
    </xdr:to>
    <xdr:sp macro="" textlink="">
      <xdr:nvSpPr>
        <xdr:cNvPr id="15" name="Rounded Rectangle 14">
          <a:extLst>
            <a:ext uri="{FF2B5EF4-FFF2-40B4-BE49-F238E27FC236}">
              <a16:creationId xmlns:a16="http://schemas.microsoft.com/office/drawing/2014/main" id="{3D3AE44B-01C6-CF4A-B080-128154DC1CA5}"/>
            </a:ext>
          </a:extLst>
        </xdr:cNvPr>
        <xdr:cNvSpPr/>
      </xdr:nvSpPr>
      <xdr:spPr>
        <a:xfrm>
          <a:off x="1104900" y="6032500"/>
          <a:ext cx="2311400" cy="330200"/>
        </a:xfrm>
        <a:prstGeom prst="roundRect">
          <a:avLst/>
        </a:prstGeom>
        <a:solidFill>
          <a:schemeClr val="accent2"/>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Control</a:t>
          </a:r>
        </a:p>
      </xdr:txBody>
    </xdr:sp>
    <xdr:clientData/>
  </xdr:twoCellAnchor>
  <xdr:twoCellAnchor>
    <xdr:from>
      <xdr:col>5</xdr:col>
      <xdr:colOff>774700</xdr:colOff>
      <xdr:row>7</xdr:row>
      <xdr:rowOff>50800</xdr:rowOff>
    </xdr:from>
    <xdr:to>
      <xdr:col>5</xdr:col>
      <xdr:colOff>2006600</xdr:colOff>
      <xdr:row>7</xdr:row>
      <xdr:rowOff>228600</xdr:rowOff>
    </xdr:to>
    <xdr:sp macro="" textlink="">
      <xdr:nvSpPr>
        <xdr:cNvPr id="16" name="Rounded Rectangle 15">
          <a:extLst>
            <a:ext uri="{FF2B5EF4-FFF2-40B4-BE49-F238E27FC236}">
              <a16:creationId xmlns:a16="http://schemas.microsoft.com/office/drawing/2014/main" id="{20E0FBEF-D4F3-294A-899C-4CD7BF1CBD6B}"/>
            </a:ext>
          </a:extLst>
        </xdr:cNvPr>
        <xdr:cNvSpPr/>
      </xdr:nvSpPr>
      <xdr:spPr>
        <a:xfrm>
          <a:off x="8902700" y="5003800"/>
          <a:ext cx="1231900" cy="177800"/>
        </a:xfrm>
        <a:prstGeom prst="roundRect">
          <a:avLst/>
        </a:prstGeom>
        <a:solidFill>
          <a:schemeClr val="accent4">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200" b="0">
            <a:latin typeface="Century Gothic" panose="020B0502020202020204" pitchFamily="34" charset="0"/>
          </a:endParaRPr>
        </a:p>
      </xdr:txBody>
    </xdr:sp>
    <xdr:clientData/>
  </xdr:twoCellAnchor>
  <xdr:twoCellAnchor>
    <xdr:from>
      <xdr:col>2</xdr:col>
      <xdr:colOff>25400</xdr:colOff>
      <xdr:row>14</xdr:row>
      <xdr:rowOff>850900</xdr:rowOff>
    </xdr:from>
    <xdr:to>
      <xdr:col>2</xdr:col>
      <xdr:colOff>2336800</xdr:colOff>
      <xdr:row>14</xdr:row>
      <xdr:rowOff>1181100</xdr:rowOff>
    </xdr:to>
    <xdr:sp macro="" textlink="">
      <xdr:nvSpPr>
        <xdr:cNvPr id="18" name="Rounded Rectangle 17">
          <a:extLst>
            <a:ext uri="{FF2B5EF4-FFF2-40B4-BE49-F238E27FC236}">
              <a16:creationId xmlns:a16="http://schemas.microsoft.com/office/drawing/2014/main" id="{EA00163A-F3B6-EB43-8B20-4509AC6750FB}"/>
            </a:ext>
          </a:extLst>
        </xdr:cNvPr>
        <xdr:cNvSpPr/>
      </xdr:nvSpPr>
      <xdr:spPr>
        <a:xfrm>
          <a:off x="1104900" y="6438900"/>
          <a:ext cx="2311400" cy="330200"/>
        </a:xfrm>
        <a:prstGeom prst="roundRect">
          <a:avLst/>
        </a:prstGeom>
        <a:solidFill>
          <a:schemeClr val="accent4">
            <a:lumMod val="75000"/>
          </a:schemeClr>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200" b="0">
              <a:latin typeface="Century Gothic" panose="020B0502020202020204" pitchFamily="34" charset="0"/>
            </a:rPr>
            <a:t>Closure</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59999389629810485"/>
    <pageSetUpPr fitToPage="1"/>
  </sheetPr>
  <dimension ref="A1:JU1096"/>
  <sheetViews>
    <sheetView showGridLines="0" tabSelected="1" zoomScale="70" zoomScaleNormal="70" workbookViewId="0">
      <pane ySplit="1" topLeftCell="A9" activePane="bottomLeft" state="frozen"/>
      <selection pane="bottomLeft" activeCell="B3" sqref="B3:D3"/>
    </sheetView>
  </sheetViews>
  <sheetFormatPr baseColWidth="10" defaultColWidth="11" defaultRowHeight="13.5" x14ac:dyDescent="0.25"/>
  <cols>
    <col min="1" max="1" width="3.125" style="4" customWidth="1"/>
    <col min="2" max="2" width="11" style="4"/>
    <col min="3" max="7" width="30.875" style="4" customWidth="1"/>
    <col min="8" max="9" width="20.875" style="4" customWidth="1"/>
    <col min="10" max="10" width="3.125" style="4" customWidth="1"/>
    <col min="11" max="16" width="11" style="4"/>
    <col min="17" max="17" width="9" style="4" customWidth="1"/>
    <col min="18" max="16384" width="11" style="4"/>
  </cols>
  <sheetData>
    <row r="1" spans="1:257" ht="45" customHeight="1" x14ac:dyDescent="0.25">
      <c r="A1" s="1"/>
      <c r="B1" s="61" t="s">
        <v>42</v>
      </c>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6" customFormat="1" ht="24.95" customHeight="1" x14ac:dyDescent="0.25">
      <c r="A2" s="5"/>
      <c r="B2" s="18" t="s">
        <v>30</v>
      </c>
      <c r="C2" s="9"/>
      <c r="D2" s="7"/>
      <c r="E2" s="7"/>
      <c r="F2" s="19" t="s">
        <v>40</v>
      </c>
      <c r="G2" s="7"/>
      <c r="H2" s="7"/>
      <c r="I2" s="7"/>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row>
    <row r="3" spans="1:257" s="6" customFormat="1" ht="24.95" customHeight="1" thickBot="1" x14ac:dyDescent="0.3">
      <c r="A3" s="5"/>
      <c r="B3" s="63"/>
      <c r="C3" s="64"/>
      <c r="D3" s="65"/>
      <c r="E3" s="59"/>
      <c r="F3" s="58" t="s">
        <v>41</v>
      </c>
      <c r="G3" s="25"/>
      <c r="H3" s="7"/>
      <c r="I3" s="18"/>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row>
    <row r="4" spans="1:257" s="6" customFormat="1" ht="24.95" customHeight="1" x14ac:dyDescent="0.25">
      <c r="A4" s="5"/>
      <c r="B4" s="60" t="s">
        <v>31</v>
      </c>
      <c r="C4" s="9"/>
      <c r="D4" s="7"/>
      <c r="F4" s="57" t="s">
        <v>35</v>
      </c>
      <c r="G4" s="24"/>
      <c r="H4" s="7"/>
      <c r="I4" s="18"/>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row>
    <row r="5" spans="1:257" s="6" customFormat="1" ht="24.95" customHeight="1" thickBot="1" x14ac:dyDescent="0.3">
      <c r="A5" s="5"/>
      <c r="B5" s="63"/>
      <c r="C5" s="64"/>
      <c r="D5" s="65"/>
      <c r="E5" s="59"/>
      <c r="F5" s="56" t="s">
        <v>36</v>
      </c>
      <c r="G5" s="23"/>
      <c r="H5" s="7"/>
      <c r="I5" s="18"/>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row>
    <row r="6" spans="1:257" s="6" customFormat="1" ht="24.95" customHeight="1" x14ac:dyDescent="0.25">
      <c r="A6" s="5"/>
      <c r="B6" s="9"/>
      <c r="C6" s="9" t="s">
        <v>32</v>
      </c>
      <c r="D6" s="7"/>
      <c r="E6" s="7"/>
      <c r="F6" s="53" t="s">
        <v>37</v>
      </c>
      <c r="G6" s="26"/>
      <c r="H6" s="7"/>
      <c r="I6" s="7"/>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row>
    <row r="7" spans="1:257" s="6" customFormat="1" ht="24.95" customHeight="1" thickBot="1" x14ac:dyDescent="0.3">
      <c r="A7" s="5"/>
      <c r="B7" s="5"/>
      <c r="C7" s="52">
        <v>48218</v>
      </c>
      <c r="D7" s="10"/>
      <c r="E7" s="10"/>
      <c r="F7" s="54" t="s">
        <v>38</v>
      </c>
      <c r="G7" s="27"/>
      <c r="H7" s="7"/>
      <c r="I7" s="10"/>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row>
    <row r="8" spans="1:257" s="6" customFormat="1" ht="24.95" customHeight="1" thickBot="1" x14ac:dyDescent="0.3">
      <c r="A8" s="5"/>
      <c r="B8" s="9"/>
      <c r="C8" s="9" t="s">
        <v>33</v>
      </c>
      <c r="D8" s="9"/>
      <c r="E8" s="9"/>
      <c r="F8" s="55" t="s">
        <v>39</v>
      </c>
      <c r="G8" s="28"/>
      <c r="H8" s="7"/>
      <c r="I8" s="9"/>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row>
    <row r="9" spans="1:257" s="6" customFormat="1" ht="24.95" customHeight="1" thickBot="1" x14ac:dyDescent="0.3">
      <c r="A9" s="5"/>
      <c r="B9" s="51"/>
      <c r="C9" s="50">
        <v>48244</v>
      </c>
      <c r="D9" s="9"/>
      <c r="E9" s="9"/>
      <c r="F9" s="49"/>
      <c r="G9" s="9"/>
      <c r="H9" s="7"/>
      <c r="I9" s="9"/>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row>
    <row r="10" spans="1:257" s="6" customFormat="1" ht="9.9499999999999993" customHeight="1" x14ac:dyDescent="0.25">
      <c r="A10" s="5"/>
      <c r="B10" s="5"/>
      <c r="C10" s="48"/>
      <c r="D10" s="7"/>
      <c r="E10" s="7"/>
      <c r="F10" s="7"/>
      <c r="G10" s="7"/>
      <c r="H10" s="7"/>
      <c r="I10" s="7"/>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row>
    <row r="11" spans="1:257" s="8" customFormat="1" ht="35.1" customHeight="1" x14ac:dyDescent="0.25">
      <c r="A11" s="7"/>
      <c r="B11" s="29" t="s">
        <v>9</v>
      </c>
      <c r="C11" s="30" t="s">
        <v>2</v>
      </c>
      <c r="D11" s="31" t="s">
        <v>3</v>
      </c>
      <c r="E11" s="32" t="s">
        <v>4</v>
      </c>
      <c r="F11" s="31" t="s">
        <v>5</v>
      </c>
      <c r="G11" s="33" t="s">
        <v>6</v>
      </c>
      <c r="H11" s="34" t="s">
        <v>7</v>
      </c>
      <c r="I11" s="35" t="s">
        <v>8</v>
      </c>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6" customFormat="1" ht="24.95" customHeight="1" x14ac:dyDescent="0.25">
      <c r="A12" s="5"/>
      <c r="B12" s="16" t="str">
        <f>TEXT(C7,"MMM")</f>
        <v>janv</v>
      </c>
      <c r="C12" s="38" t="str">
        <f>TEXT(C7,"d")</f>
        <v>d</v>
      </c>
      <c r="D12" s="14" t="str">
        <f>TEXT(C7+1,"d")</f>
        <v>d</v>
      </c>
      <c r="E12" s="41" t="str">
        <f>TEXT(C7+2,"d")</f>
        <v>d</v>
      </c>
      <c r="F12" s="15" t="str">
        <f>TEXT(C7+3,"d")</f>
        <v>d</v>
      </c>
      <c r="G12" s="43" t="str">
        <f>TEXT(C7+4,"d")</f>
        <v>d</v>
      </c>
      <c r="H12" s="20" t="str">
        <f>TEXT(C7+5,"d")</f>
        <v>d</v>
      </c>
      <c r="I12" s="46" t="str">
        <f>TEXT(C7+6,"d")</f>
        <v>d</v>
      </c>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row>
    <row r="13" spans="1:257" s="6" customFormat="1" ht="99.95" customHeight="1" thickBot="1" x14ac:dyDescent="0.3">
      <c r="A13" s="5"/>
      <c r="B13" s="36" t="s">
        <v>11</v>
      </c>
      <c r="C13" s="39"/>
      <c r="D13" s="11"/>
      <c r="E13" s="42"/>
      <c r="F13" s="11"/>
      <c r="G13" s="44"/>
      <c r="H13" s="21"/>
      <c r="I13" s="47"/>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row>
    <row r="14" spans="1:257" s="6" customFormat="1" ht="24.95" customHeight="1" x14ac:dyDescent="0.25">
      <c r="A14" s="5"/>
      <c r="B14" s="17" t="str">
        <f>TEXT(C7+7,"MMM")</f>
        <v>janv</v>
      </c>
      <c r="C14" s="40" t="str">
        <f>TEXT(C7+7,"d")</f>
        <v>d</v>
      </c>
      <c r="D14" s="15" t="str">
        <f>TEXT(C7+8,"d")</f>
        <v>d</v>
      </c>
      <c r="E14" s="41" t="str">
        <f>TEXT(C7+9,"d")</f>
        <v>d</v>
      </c>
      <c r="F14" s="15" t="str">
        <f>TEXT(C7+10,"d")</f>
        <v>d</v>
      </c>
      <c r="G14" s="43" t="str">
        <f>TEXT(C7+11,"d")</f>
        <v>d</v>
      </c>
      <c r="H14" s="20" t="str">
        <f>TEXT(C7+12,"d")</f>
        <v>d</v>
      </c>
      <c r="I14" s="46" t="str">
        <f>TEXT(C7+13,"d")</f>
        <v>d</v>
      </c>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row>
    <row r="15" spans="1:257" s="6" customFormat="1" ht="99.95" customHeight="1" thickBot="1" x14ac:dyDescent="0.3">
      <c r="A15" s="5"/>
      <c r="B15" s="36" t="s">
        <v>10</v>
      </c>
      <c r="C15" s="39"/>
      <c r="D15" s="11"/>
      <c r="E15" s="42"/>
      <c r="F15" s="22"/>
      <c r="G15" s="44"/>
      <c r="H15" s="21"/>
      <c r="I15" s="47"/>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row>
    <row r="16" spans="1:257" s="6" customFormat="1" ht="24.95" customHeight="1" x14ac:dyDescent="0.25">
      <c r="A16" s="5"/>
      <c r="B16" s="17" t="str">
        <f>TEXT(C7+14,"MMM")</f>
        <v>janv</v>
      </c>
      <c r="C16" s="40" t="str">
        <f>TEXT(C7+14,"d")</f>
        <v>d</v>
      </c>
      <c r="D16" s="15" t="str">
        <f>TEXT(C7+15,"d")</f>
        <v>d</v>
      </c>
      <c r="E16" s="41" t="str">
        <f>TEXT(C7+16,"d")</f>
        <v>d</v>
      </c>
      <c r="F16" s="15" t="str">
        <f>TEXT(C7+17,"d")</f>
        <v>d</v>
      </c>
      <c r="G16" s="43" t="str">
        <f>TEXT(C7+18,"d")</f>
        <v>d</v>
      </c>
      <c r="H16" s="20" t="str">
        <f>TEXT(C7+19,"d")</f>
        <v>d</v>
      </c>
      <c r="I16" s="46" t="str">
        <f>TEXT(C7+20,"d")</f>
        <v>d</v>
      </c>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row>
    <row r="17" spans="1:257" s="6" customFormat="1" ht="99.95" customHeight="1" thickBot="1" x14ac:dyDescent="0.3">
      <c r="A17" s="5"/>
      <c r="B17" s="37" t="s">
        <v>12</v>
      </c>
      <c r="C17" s="39"/>
      <c r="D17" s="11"/>
      <c r="E17" s="42"/>
      <c r="F17" s="11"/>
      <c r="G17" s="44"/>
      <c r="H17" s="21"/>
      <c r="I17" s="47"/>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row>
    <row r="18" spans="1:257" s="6" customFormat="1" ht="24.95" customHeight="1" x14ac:dyDescent="0.25">
      <c r="A18" s="5"/>
      <c r="B18" s="17" t="str">
        <f>TEXT(C7+21,"MMM")</f>
        <v>janv</v>
      </c>
      <c r="C18" s="40" t="str">
        <f>TEXT(C7+21,"d")</f>
        <v>d</v>
      </c>
      <c r="D18" s="15" t="str">
        <f>TEXT(C7+22,"d")</f>
        <v>d</v>
      </c>
      <c r="E18" s="41" t="str">
        <f>TEXT(C7+23,"d")</f>
        <v>d</v>
      </c>
      <c r="F18" s="15" t="str">
        <f>TEXT(C7+24,"d")</f>
        <v>d</v>
      </c>
      <c r="G18" s="43" t="str">
        <f>TEXT(C7+25,"d")</f>
        <v>d</v>
      </c>
      <c r="H18" s="20" t="str">
        <f>TEXT(C7+26,"d")</f>
        <v>d</v>
      </c>
      <c r="I18" s="46" t="str">
        <f>TEXT(C7+27,"d")</f>
        <v>d</v>
      </c>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row>
    <row r="19" spans="1:257" s="6" customFormat="1" ht="99.95" customHeight="1" thickBot="1" x14ac:dyDescent="0.3">
      <c r="A19" s="5"/>
      <c r="B19" s="37" t="s">
        <v>13</v>
      </c>
      <c r="C19" s="39"/>
      <c r="D19" s="11"/>
      <c r="E19" s="42"/>
      <c r="F19" s="11"/>
      <c r="G19" s="45"/>
      <c r="H19" s="21"/>
      <c r="I19" s="47"/>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row>
    <row r="20" spans="1:257" s="6" customFormat="1" ht="24.95" customHeight="1" x14ac:dyDescent="0.25">
      <c r="A20" s="5"/>
      <c r="B20" s="17" t="str">
        <f>TEXT(C7+28,"MMM")</f>
        <v>févr</v>
      </c>
      <c r="C20" s="40" t="str">
        <f>TEXT(C7+28,"d")</f>
        <v>d</v>
      </c>
      <c r="D20" s="15" t="str">
        <f>TEXT(C7+29,"d")</f>
        <v>d</v>
      </c>
      <c r="E20" s="41" t="str">
        <f>TEXT(C7+30,"d")</f>
        <v>d</v>
      </c>
      <c r="F20" s="15" t="str">
        <f>TEXT(C7+31,"d")</f>
        <v>d</v>
      </c>
      <c r="G20" s="43" t="str">
        <f>TEXT(C7+32,"d")</f>
        <v>d</v>
      </c>
      <c r="H20" s="20" t="str">
        <f>TEXT(C7+33,"d")</f>
        <v>d</v>
      </c>
      <c r="I20" s="46" t="str">
        <f>TEXT(C7+34,"d")</f>
        <v>d</v>
      </c>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row>
    <row r="21" spans="1:257" s="6" customFormat="1" ht="99.95" customHeight="1" thickBot="1" x14ac:dyDescent="0.3">
      <c r="A21" s="5"/>
      <c r="B21" s="37" t="s">
        <v>14</v>
      </c>
      <c r="C21" s="39"/>
      <c r="D21" s="11"/>
      <c r="E21" s="42"/>
      <c r="F21" s="11"/>
      <c r="G21" s="44"/>
      <c r="H21" s="21"/>
      <c r="I21" s="47"/>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row>
    <row r="22" spans="1:257" s="6" customFormat="1" ht="24.95" customHeight="1" x14ac:dyDescent="0.25">
      <c r="A22" s="5"/>
      <c r="B22" s="17" t="str">
        <f>TEXT(C7+35,"MMM")</f>
        <v>févr</v>
      </c>
      <c r="C22" s="40" t="str">
        <f>TEXT(C7+35,"d")</f>
        <v>d</v>
      </c>
      <c r="D22" s="15" t="str">
        <f>TEXT(C7+36,"d")</f>
        <v>d</v>
      </c>
      <c r="E22" s="41" t="str">
        <f>TEXT(C7+37,"d")</f>
        <v>d</v>
      </c>
      <c r="F22" s="15" t="str">
        <f>TEXT(C7+38,"d")</f>
        <v>d</v>
      </c>
      <c r="G22" s="43" t="str">
        <f>TEXT(C7+39,"d")</f>
        <v>d</v>
      </c>
      <c r="H22" s="20" t="str">
        <f>TEXT(C7+40,"d")</f>
        <v>d</v>
      </c>
      <c r="I22" s="46" t="str">
        <f>TEXT(C7+41,"d")</f>
        <v>d</v>
      </c>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row>
    <row r="23" spans="1:257" s="6" customFormat="1" ht="99.95" customHeight="1" thickBot="1" x14ac:dyDescent="0.3">
      <c r="A23" s="5"/>
      <c r="B23" s="37" t="s">
        <v>15</v>
      </c>
      <c r="C23" s="39"/>
      <c r="D23" s="11"/>
      <c r="E23" s="42"/>
      <c r="F23" s="11"/>
      <c r="G23" s="44"/>
      <c r="H23" s="21"/>
      <c r="I23" s="47"/>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row>
    <row r="24" spans="1:257" s="6" customFormat="1" ht="24.95" customHeight="1" x14ac:dyDescent="0.25">
      <c r="A24" s="5"/>
      <c r="B24" s="17" t="str">
        <f>TEXT(C7+42,"MMM")</f>
        <v>févr</v>
      </c>
      <c r="C24" s="40" t="str">
        <f>TEXT(C7+42,"d")</f>
        <v>d</v>
      </c>
      <c r="D24" s="15" t="str">
        <f>TEXT(C7+43,"d")</f>
        <v>d</v>
      </c>
      <c r="E24" s="41" t="str">
        <f>TEXT(C7+44,"d")</f>
        <v>d</v>
      </c>
      <c r="F24" s="15" t="str">
        <f>TEXT(C7+45,"d")</f>
        <v>d</v>
      </c>
      <c r="G24" s="43" t="str">
        <f>TEXT(C7+46,"d")</f>
        <v>d</v>
      </c>
      <c r="H24" s="20" t="str">
        <f>TEXT(C7+47,"d")</f>
        <v>d</v>
      </c>
      <c r="I24" s="46" t="str">
        <f>TEXT(C7+48,"d")</f>
        <v>d</v>
      </c>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row>
    <row r="25" spans="1:257" s="6" customFormat="1" ht="99.95" customHeight="1" thickBot="1" x14ac:dyDescent="0.3">
      <c r="A25" s="5"/>
      <c r="B25" s="37" t="s">
        <v>16</v>
      </c>
      <c r="C25" s="39"/>
      <c r="D25" s="11"/>
      <c r="E25" s="42"/>
      <c r="F25" s="11"/>
      <c r="G25" s="44"/>
      <c r="H25" s="21"/>
      <c r="I25" s="47"/>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row>
    <row r="26" spans="1:257" s="6" customFormat="1" ht="24.95" customHeight="1" x14ac:dyDescent="0.25">
      <c r="A26" s="5"/>
      <c r="B26" s="17" t="str">
        <f>TEXT(C7+49,"MMM")</f>
        <v>févr</v>
      </c>
      <c r="C26" s="40" t="str">
        <f>TEXT(C7+49,"d")</f>
        <v>d</v>
      </c>
      <c r="D26" s="15" t="str">
        <f>TEXT(C7+50,"d")</f>
        <v>d</v>
      </c>
      <c r="E26" s="41" t="str">
        <f>TEXT(C7+51,"d")</f>
        <v>d</v>
      </c>
      <c r="F26" s="15" t="str">
        <f>TEXT(C7+52,"d")</f>
        <v>d</v>
      </c>
      <c r="G26" s="43" t="str">
        <f>TEXT(C7+53,"d")</f>
        <v>d</v>
      </c>
      <c r="H26" s="20" t="str">
        <f>TEXT(C7+54,"d")</f>
        <v>d</v>
      </c>
      <c r="I26" s="46" t="str">
        <f>TEXT(C7+55,"d")</f>
        <v>d</v>
      </c>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row>
    <row r="27" spans="1:257" s="6" customFormat="1" ht="99.95" customHeight="1" thickBot="1" x14ac:dyDescent="0.3">
      <c r="A27" s="5"/>
      <c r="B27" s="37" t="s">
        <v>17</v>
      </c>
      <c r="C27" s="39"/>
      <c r="D27" s="11"/>
      <c r="E27" s="42"/>
      <c r="F27" s="11"/>
      <c r="G27" s="44"/>
      <c r="H27" s="21"/>
      <c r="I27" s="47"/>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row>
    <row r="28" spans="1:257" s="6" customFormat="1" ht="24.95" customHeight="1" x14ac:dyDescent="0.25">
      <c r="A28" s="5"/>
      <c r="B28" s="17" t="str">
        <f>TEXT(C7+56,"MMM")</f>
        <v>mars</v>
      </c>
      <c r="C28" s="40" t="str">
        <f>TEXT(C7+56,"d")</f>
        <v>d</v>
      </c>
      <c r="D28" s="15" t="str">
        <f>TEXT(C7+57,"d")</f>
        <v>d</v>
      </c>
      <c r="E28" s="41" t="str">
        <f>TEXT(C7+58,"d")</f>
        <v>d</v>
      </c>
      <c r="F28" s="15" t="str">
        <f>TEXT(C7+59,"d")</f>
        <v>d</v>
      </c>
      <c r="G28" s="43" t="str">
        <f>TEXT(C7+60,"d")</f>
        <v>d</v>
      </c>
      <c r="H28" s="20" t="str">
        <f>TEXT(C7+61,"d")</f>
        <v>d</v>
      </c>
      <c r="I28" s="46" t="str">
        <f>TEXT(C7+62,"d")</f>
        <v>d</v>
      </c>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row>
    <row r="29" spans="1:257" s="6" customFormat="1" ht="99.95" customHeight="1" thickBot="1" x14ac:dyDescent="0.3">
      <c r="A29" s="5"/>
      <c r="B29" s="37" t="s">
        <v>18</v>
      </c>
      <c r="C29" s="39"/>
      <c r="D29" s="11"/>
      <c r="E29" s="42"/>
      <c r="F29" s="11"/>
      <c r="G29" s="44"/>
      <c r="H29" s="21"/>
      <c r="I29" s="47"/>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row>
    <row r="30" spans="1:257" s="6" customFormat="1" ht="24.95" customHeight="1" x14ac:dyDescent="0.25">
      <c r="A30" s="5"/>
      <c r="B30" s="17" t="str">
        <f>TEXT(C7+63,"MMM")</f>
        <v>mars</v>
      </c>
      <c r="C30" s="40" t="str">
        <f>TEXT(C7+63,"d")</f>
        <v>d</v>
      </c>
      <c r="D30" s="15" t="str">
        <f>TEXT(C7+64,"d")</f>
        <v>d</v>
      </c>
      <c r="E30" s="41" t="str">
        <f>TEXT(C7+65,"d")</f>
        <v>d</v>
      </c>
      <c r="F30" s="15" t="str">
        <f>TEXT(C7+66,"d")</f>
        <v>d</v>
      </c>
      <c r="G30" s="43" t="str">
        <f>TEXT(C7+67,"d")</f>
        <v>d</v>
      </c>
      <c r="H30" s="20" t="str">
        <f>TEXT(C7+68,"d")</f>
        <v>d</v>
      </c>
      <c r="I30" s="46" t="str">
        <f>TEXT(C7+69,"d")</f>
        <v>d</v>
      </c>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row>
    <row r="31" spans="1:257" s="6" customFormat="1" ht="99.95" customHeight="1" thickBot="1" x14ac:dyDescent="0.3">
      <c r="A31" s="5"/>
      <c r="B31" s="37" t="s">
        <v>19</v>
      </c>
      <c r="C31" s="39"/>
      <c r="D31" s="11"/>
      <c r="E31" s="42"/>
      <c r="F31" s="11"/>
      <c r="G31" s="44"/>
      <c r="H31" s="21"/>
      <c r="I31" s="47"/>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row>
    <row r="32" spans="1:257" s="13" customFormat="1" ht="24.95" customHeight="1" x14ac:dyDescent="0.25">
      <c r="A32" s="12"/>
      <c r="B32" s="17" t="str">
        <f>TEXT(C7+70,"MMM")</f>
        <v>mars</v>
      </c>
      <c r="C32" s="40" t="str">
        <f>TEXT(C7+70,"d")</f>
        <v>d</v>
      </c>
      <c r="D32" s="15" t="str">
        <f>TEXT(C7+71,"d")</f>
        <v>d</v>
      </c>
      <c r="E32" s="41" t="str">
        <f>TEXT(C7+72,"d")</f>
        <v>d</v>
      </c>
      <c r="F32" s="15" t="str">
        <f>TEXT(C7+73,"d")</f>
        <v>d</v>
      </c>
      <c r="G32" s="43" t="str">
        <f>TEXT(C7+74,"d")</f>
        <v>d</v>
      </c>
      <c r="H32" s="20" t="str">
        <f>TEXT(C7+75,"d")</f>
        <v>d</v>
      </c>
      <c r="I32" s="46" t="str">
        <f>TEXT(C7+76,"d")</f>
        <v>d</v>
      </c>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row>
    <row r="33" spans="1:257" s="6" customFormat="1" ht="99.95" customHeight="1" thickBot="1" x14ac:dyDescent="0.3">
      <c r="A33" s="5"/>
      <c r="B33" s="37" t="s">
        <v>20</v>
      </c>
      <c r="C33" s="39"/>
      <c r="D33" s="11"/>
      <c r="E33" s="42"/>
      <c r="F33" s="11"/>
      <c r="G33" s="44"/>
      <c r="H33" s="21"/>
      <c r="I33" s="47"/>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row>
    <row r="34" spans="1:257" s="6" customFormat="1" ht="24.95" customHeight="1" x14ac:dyDescent="0.25">
      <c r="A34" s="5"/>
      <c r="B34" s="17" t="str">
        <f>TEXT(C7+77,"MMM")</f>
        <v>mars</v>
      </c>
      <c r="C34" s="40" t="str">
        <f>TEXT(C7+77,"d")</f>
        <v>d</v>
      </c>
      <c r="D34" s="15" t="str">
        <f>TEXT(C7+78,"d")</f>
        <v>d</v>
      </c>
      <c r="E34" s="41" t="str">
        <f>TEXT(C7+79,"d")</f>
        <v>d</v>
      </c>
      <c r="F34" s="15" t="str">
        <f>TEXT(C7+80,"d")</f>
        <v>d</v>
      </c>
      <c r="G34" s="43" t="str">
        <f>TEXT(C7+81,"d")</f>
        <v>d</v>
      </c>
      <c r="H34" s="20" t="str">
        <f>TEXT(C7+82,"d")</f>
        <v>d</v>
      </c>
      <c r="I34" s="46" t="str">
        <f>TEXT(C7+83,"d")</f>
        <v>d</v>
      </c>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row>
    <row r="35" spans="1:257" s="6" customFormat="1" ht="99.95" customHeight="1" thickBot="1" x14ac:dyDescent="0.3">
      <c r="A35" s="5"/>
      <c r="B35" s="37" t="s">
        <v>21</v>
      </c>
      <c r="C35" s="39"/>
      <c r="D35" s="11"/>
      <c r="E35" s="42"/>
      <c r="F35" s="11"/>
      <c r="G35" s="44"/>
      <c r="H35" s="21"/>
      <c r="I35" s="47"/>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row>
    <row r="36" spans="1:257" s="6" customFormat="1" ht="24.95" customHeight="1" x14ac:dyDescent="0.25">
      <c r="A36" s="5"/>
      <c r="B36" s="17" t="str">
        <f>TEXT(C7+84,"MMM")</f>
        <v>mars</v>
      </c>
      <c r="C36" s="40" t="str">
        <f>TEXT(C7+84,"d")</f>
        <v>d</v>
      </c>
      <c r="D36" s="15" t="str">
        <f>TEXT(C7+85,"d")</f>
        <v>d</v>
      </c>
      <c r="E36" s="41" t="str">
        <f>TEXT(C7+86,"d")</f>
        <v>d</v>
      </c>
      <c r="F36" s="15" t="str">
        <f>TEXT(C7+87,"d")</f>
        <v>d</v>
      </c>
      <c r="G36" s="43" t="str">
        <f>TEXT(C7+88,"d")</f>
        <v>d</v>
      </c>
      <c r="H36" s="20" t="str">
        <f>TEXT(C7+89,"d")</f>
        <v>d</v>
      </c>
      <c r="I36" s="46" t="str">
        <f>TEXT(C7+90,"d")</f>
        <v>d</v>
      </c>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row>
    <row r="37" spans="1:257" s="6" customFormat="1" ht="99.95" customHeight="1" thickBot="1" x14ac:dyDescent="0.3">
      <c r="A37" s="5"/>
      <c r="B37" s="37" t="s">
        <v>22</v>
      </c>
      <c r="C37" s="39"/>
      <c r="D37" s="11"/>
      <c r="E37" s="42"/>
      <c r="F37" s="11"/>
      <c r="G37" s="44"/>
      <c r="H37" s="21"/>
      <c r="I37" s="47"/>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row>
    <row r="38" spans="1:257" s="6" customFormat="1" ht="24.95" customHeight="1" x14ac:dyDescent="0.25">
      <c r="A38" s="5"/>
      <c r="B38" s="17" t="str">
        <f>TEXT(C7+91,"MMM")</f>
        <v>avr</v>
      </c>
      <c r="C38" s="40" t="str">
        <f>TEXT(C7+91,"d")</f>
        <v>d</v>
      </c>
      <c r="D38" s="15" t="str">
        <f>TEXT(C7+92,"d")</f>
        <v>d</v>
      </c>
      <c r="E38" s="41" t="str">
        <f>TEXT(C7+93,"d")</f>
        <v>d</v>
      </c>
      <c r="F38" s="15" t="str">
        <f>TEXT(C7+94,"d")</f>
        <v>d</v>
      </c>
      <c r="G38" s="43" t="str">
        <f>TEXT(C7+95,"d")</f>
        <v>d</v>
      </c>
      <c r="H38" s="20" t="str">
        <f>TEXT(C7+96,"d")</f>
        <v>d</v>
      </c>
      <c r="I38" s="46" t="str">
        <f>TEXT(C7+97,"d")</f>
        <v>d</v>
      </c>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row>
    <row r="39" spans="1:257" s="6" customFormat="1" ht="99.95" customHeight="1" thickBot="1" x14ac:dyDescent="0.3">
      <c r="A39" s="5"/>
      <c r="B39" s="37" t="s">
        <v>23</v>
      </c>
      <c r="C39" s="39"/>
      <c r="D39" s="11"/>
      <c r="E39" s="42"/>
      <c r="F39" s="11"/>
      <c r="G39" s="44"/>
      <c r="H39" s="21"/>
      <c r="I39" s="47"/>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row>
    <row r="40" spans="1:257" s="6" customFormat="1" ht="24.95" customHeight="1" x14ac:dyDescent="0.25">
      <c r="A40" s="5"/>
      <c r="B40" s="17" t="str">
        <f>TEXT(C7+98,"MMM")</f>
        <v>avr</v>
      </c>
      <c r="C40" s="40" t="str">
        <f>TEXT(C7+98,"d")</f>
        <v>d</v>
      </c>
      <c r="D40" s="15" t="str">
        <f>TEXT(C7+99,"d")</f>
        <v>d</v>
      </c>
      <c r="E40" s="41" t="str">
        <f>TEXT(C7+100,"d")</f>
        <v>d</v>
      </c>
      <c r="F40" s="15" t="str">
        <f>TEXT(C7+101,"d")</f>
        <v>d</v>
      </c>
      <c r="G40" s="43" t="str">
        <f>TEXT(C7+102,"d")</f>
        <v>d</v>
      </c>
      <c r="H40" s="20" t="str">
        <f>TEXT(C7+103,"d")</f>
        <v>d</v>
      </c>
      <c r="I40" s="46" t="str">
        <f>TEXT(C7+104,"d")</f>
        <v>d</v>
      </c>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row>
    <row r="41" spans="1:257" s="6" customFormat="1" ht="99.95" customHeight="1" thickBot="1" x14ac:dyDescent="0.3">
      <c r="A41" s="5"/>
      <c r="B41" s="37" t="s">
        <v>24</v>
      </c>
      <c r="C41" s="39"/>
      <c r="D41" s="11"/>
      <c r="E41" s="42"/>
      <c r="F41" s="11"/>
      <c r="G41" s="44"/>
      <c r="H41" s="21"/>
      <c r="I41" s="47"/>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row>
    <row r="42" spans="1:257" s="6" customFormat="1" ht="24.95" customHeight="1" x14ac:dyDescent="0.25">
      <c r="A42" s="5"/>
      <c r="B42" s="17" t="str">
        <f>TEXT(C7+105,"MMM")</f>
        <v>avr</v>
      </c>
      <c r="C42" s="40" t="str">
        <f>TEXT(C7+105,"d")</f>
        <v>d</v>
      </c>
      <c r="D42" s="15" t="str">
        <f>TEXT(C7+106,"d")</f>
        <v>d</v>
      </c>
      <c r="E42" s="41" t="str">
        <f>TEXT(C7+107,"d")</f>
        <v>d</v>
      </c>
      <c r="F42" s="15" t="str">
        <f>TEXT(C7+108,"d")</f>
        <v>d</v>
      </c>
      <c r="G42" s="43" t="str">
        <f>TEXT(C7+109,"d")</f>
        <v>d</v>
      </c>
      <c r="H42" s="20" t="str">
        <f>TEXT(C7+110,"d")</f>
        <v>d</v>
      </c>
      <c r="I42" s="46" t="str">
        <f>TEXT(C7+111,"d")</f>
        <v>d</v>
      </c>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row>
    <row r="43" spans="1:257" s="6" customFormat="1" ht="99.95" customHeight="1" thickBot="1" x14ac:dyDescent="0.3">
      <c r="A43" s="5"/>
      <c r="B43" s="37" t="s">
        <v>25</v>
      </c>
      <c r="C43" s="39"/>
      <c r="D43" s="11"/>
      <c r="E43" s="42"/>
      <c r="F43" s="11"/>
      <c r="G43" s="44"/>
      <c r="H43" s="21"/>
      <c r="I43" s="47"/>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row>
    <row r="44" spans="1:257" s="6" customFormat="1" ht="24.95" customHeight="1" x14ac:dyDescent="0.25">
      <c r="A44" s="5"/>
      <c r="B44" s="17" t="str">
        <f>TEXT(C7+112,"MMM")</f>
        <v>avr</v>
      </c>
      <c r="C44" s="40" t="str">
        <f>TEXT(C7+112,"d")</f>
        <v>d</v>
      </c>
      <c r="D44" s="15" t="str">
        <f>TEXT(C7+113,"d")</f>
        <v>d</v>
      </c>
      <c r="E44" s="41" t="str">
        <f>TEXT(C7+114,"d")</f>
        <v>d</v>
      </c>
      <c r="F44" s="15" t="str">
        <f>TEXT(C7+115,"d")</f>
        <v>d</v>
      </c>
      <c r="G44" s="43" t="str">
        <f>TEXT(C7+116,"d")</f>
        <v>d</v>
      </c>
      <c r="H44" s="20" t="str">
        <f>TEXT(C7+117,"d")</f>
        <v>d</v>
      </c>
      <c r="I44" s="46" t="str">
        <f>TEXT(C7+118,"d")</f>
        <v>d</v>
      </c>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row>
    <row r="45" spans="1:257" s="6" customFormat="1" ht="99.95" customHeight="1" thickBot="1" x14ac:dyDescent="0.3">
      <c r="A45" s="5"/>
      <c r="B45" s="37" t="s">
        <v>26</v>
      </c>
      <c r="C45" s="39"/>
      <c r="D45" s="11"/>
      <c r="E45" s="42"/>
      <c r="F45" s="11"/>
      <c r="G45" s="44"/>
      <c r="H45" s="21"/>
      <c r="I45" s="47"/>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row>
    <row r="46" spans="1:257" s="6" customFormat="1" ht="24.95" customHeight="1" x14ac:dyDescent="0.25">
      <c r="A46" s="5"/>
      <c r="B46" s="17" t="str">
        <f>TEXT(C7+119,"MMM")</f>
        <v>mai</v>
      </c>
      <c r="C46" s="40" t="str">
        <f>TEXT(C7+119,"d")</f>
        <v>d</v>
      </c>
      <c r="D46" s="15" t="str">
        <f>TEXT(C7+120,"d")</f>
        <v>d</v>
      </c>
      <c r="E46" s="41" t="str">
        <f>TEXT(C7+121,"d")</f>
        <v>d</v>
      </c>
      <c r="F46" s="15" t="str">
        <f>TEXT(C7+122,"d")</f>
        <v>d</v>
      </c>
      <c r="G46" s="43" t="str">
        <f>TEXT(C7+123,"d")</f>
        <v>d</v>
      </c>
      <c r="H46" s="20" t="str">
        <f>TEXT(C7+124,"d")</f>
        <v>d</v>
      </c>
      <c r="I46" s="46" t="str">
        <f>TEXT(C7+125,"d")</f>
        <v>d</v>
      </c>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row>
    <row r="47" spans="1:257" s="6" customFormat="1" ht="99.95" customHeight="1" thickBot="1" x14ac:dyDescent="0.3">
      <c r="A47" s="5"/>
      <c r="B47" s="37" t="s">
        <v>27</v>
      </c>
      <c r="C47" s="39"/>
      <c r="D47" s="11"/>
      <c r="E47" s="42"/>
      <c r="F47" s="11"/>
      <c r="G47" s="44"/>
      <c r="H47" s="21"/>
      <c r="I47" s="47"/>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row>
    <row r="48" spans="1:257" s="6" customFormat="1" ht="24.95" customHeight="1" x14ac:dyDescent="0.25">
      <c r="A48" s="5"/>
      <c r="B48" s="17" t="str">
        <f>TEXT(C7+126,"MMM")</f>
        <v>mai</v>
      </c>
      <c r="C48" s="40" t="str">
        <f>TEXT(C7+126,"d")</f>
        <v>d</v>
      </c>
      <c r="D48" s="15" t="str">
        <f>TEXT(C7+127,"d")</f>
        <v>d</v>
      </c>
      <c r="E48" s="41" t="str">
        <f>TEXT(C7+128,"d")</f>
        <v>d</v>
      </c>
      <c r="F48" s="15" t="str">
        <f>TEXT(C7+129,"d")</f>
        <v>d</v>
      </c>
      <c r="G48" s="43" t="str">
        <f>TEXT(C7+130,"d")</f>
        <v>d</v>
      </c>
      <c r="H48" s="20" t="str">
        <f>TEXT(C7+131,"d")</f>
        <v>d</v>
      </c>
      <c r="I48" s="46" t="str">
        <f>TEXT(C7+132,"d")</f>
        <v>d</v>
      </c>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row>
    <row r="49" spans="1:257" s="6" customFormat="1" ht="99.95" customHeight="1" thickBot="1" x14ac:dyDescent="0.3">
      <c r="A49" s="5"/>
      <c r="B49" s="37" t="s">
        <v>28</v>
      </c>
      <c r="C49" s="39"/>
      <c r="D49" s="11"/>
      <c r="E49" s="42"/>
      <c r="F49" s="11"/>
      <c r="G49" s="44"/>
      <c r="H49" s="21"/>
      <c r="I49" s="47"/>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row>
    <row r="50" spans="1:257" s="6" customFormat="1" ht="24.95" customHeight="1" x14ac:dyDescent="0.25">
      <c r="A50" s="5"/>
      <c r="B50" s="17" t="str">
        <f>TEXT(C7+133,"MMM")</f>
        <v>mai</v>
      </c>
      <c r="C50" s="40" t="str">
        <f>TEXT(C7+133,"d")</f>
        <v>d</v>
      </c>
      <c r="D50" s="15" t="str">
        <f>TEXT(C7+134,"d")</f>
        <v>d</v>
      </c>
      <c r="E50" s="41" t="str">
        <f>TEXT(C7+135,"d")</f>
        <v>d</v>
      </c>
      <c r="F50" s="15" t="str">
        <f>TEXT(C7+136,"d")</f>
        <v>d</v>
      </c>
      <c r="G50" s="43" t="str">
        <f>TEXT(C7+137,"d")</f>
        <v>d</v>
      </c>
      <c r="H50" s="20" t="str">
        <f>TEXT(C7+138,"d")</f>
        <v>d</v>
      </c>
      <c r="I50" s="46" t="str">
        <f>TEXT(C7+139,"d")</f>
        <v>d</v>
      </c>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row>
    <row r="51" spans="1:257" s="6" customFormat="1" ht="99.95" customHeight="1" thickBot="1" x14ac:dyDescent="0.3">
      <c r="A51" s="5"/>
      <c r="B51" s="37" t="s">
        <v>29</v>
      </c>
      <c r="C51" s="39"/>
      <c r="D51" s="11"/>
      <c r="E51" s="42"/>
      <c r="F51" s="11"/>
      <c r="G51" s="44"/>
      <c r="H51" s="21"/>
      <c r="I51" s="47"/>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ustomFormat="1" ht="50.1" customHeight="1" x14ac:dyDescent="0.25">
      <c r="B53" s="62" t="s">
        <v>0</v>
      </c>
      <c r="C53" s="62"/>
      <c r="D53" s="62"/>
      <c r="E53" s="62"/>
      <c r="F53" s="62"/>
      <c r="G53" s="62"/>
      <c r="H53" s="62"/>
      <c r="I53" s="62"/>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row r="1096" spans="1:281" x14ac:dyDescent="0.25">
      <c r="A1096" s="1"/>
      <c r="B1096" s="1"/>
      <c r="C1096" s="1"/>
      <c r="D1096" s="1"/>
      <c r="E1096" s="1"/>
      <c r="F1096" s="1"/>
      <c r="G1096" s="1"/>
      <c r="H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row>
  </sheetData>
  <mergeCells count="3">
    <mergeCell ref="B53:I53"/>
    <mergeCell ref="B3:D3"/>
    <mergeCell ref="B5:D5"/>
  </mergeCells>
  <phoneticPr fontId="3" type="noConversion"/>
  <hyperlinks>
    <hyperlink ref="B53:I53" r:id="rId1" display="CLICK HERE TO CREATE IN SMARTSHEET" xr:uid="{FA48E828-F2BD-486E-AA97-F882C85E56DD}"/>
  </hyperlinks>
  <pageMargins left="0.3" right="0.3" top="0.3" bottom="0.3" header="0" footer="0"/>
  <pageSetup scale="60" fitToHeight="0" orientation="landscape" horizontalDpi="4294967292" verticalDpi="4294967292"/>
  <rowBreaks count="1" manualBreakCount="1">
    <brk id="2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1BAF2-1A79-624D-96A8-DE549A64DABE}">
  <sheetPr>
    <tabColor theme="8" tint="0.79998168889431442"/>
    <pageSetUpPr fitToPage="1"/>
  </sheetPr>
  <dimension ref="A1:JU1095"/>
  <sheetViews>
    <sheetView showGridLines="0" zoomScaleNormal="100" workbookViewId="0">
      <pane ySplit="11" topLeftCell="A12" activePane="bottomLeft" state="frozen"/>
      <selection pane="bottomLeft" activeCell="B3" sqref="B3:D3"/>
    </sheetView>
  </sheetViews>
  <sheetFormatPr baseColWidth="10" defaultColWidth="11" defaultRowHeight="13.5" x14ac:dyDescent="0.25"/>
  <cols>
    <col min="1" max="1" width="3.125" style="4" customWidth="1"/>
    <col min="2" max="2" width="11" style="4"/>
    <col min="3" max="7" width="30.875" style="4" customWidth="1"/>
    <col min="8" max="9" width="20.875" style="4" customWidth="1"/>
    <col min="10" max="10" width="3.125" style="4" customWidth="1"/>
    <col min="11" max="16" width="11" style="4"/>
    <col min="17" max="17" width="9" style="4" customWidth="1"/>
    <col min="18" max="16384" width="11" style="4"/>
  </cols>
  <sheetData>
    <row r="1" spans="1:257" ht="45" customHeight="1" x14ac:dyDescent="0.25">
      <c r="A1" s="1"/>
      <c r="B1" s="61" t="s">
        <v>43</v>
      </c>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6" customFormat="1" ht="24.95" customHeight="1" x14ac:dyDescent="0.25">
      <c r="A2" s="5"/>
      <c r="B2" s="18" t="s">
        <v>30</v>
      </c>
      <c r="C2" s="9"/>
      <c r="D2" s="7"/>
      <c r="E2" s="7"/>
      <c r="F2" s="19" t="s">
        <v>40</v>
      </c>
      <c r="G2" s="7"/>
      <c r="H2" s="7"/>
      <c r="I2" s="7"/>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row>
    <row r="3" spans="1:257" s="6" customFormat="1" ht="24.95" customHeight="1" thickBot="1" x14ac:dyDescent="0.3">
      <c r="A3" s="5"/>
      <c r="B3" s="63"/>
      <c r="C3" s="64"/>
      <c r="D3" s="65"/>
      <c r="E3" s="59"/>
      <c r="F3" s="58" t="s">
        <v>34</v>
      </c>
      <c r="G3" s="25"/>
      <c r="H3" s="7"/>
      <c r="I3" s="18"/>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row>
    <row r="4" spans="1:257" s="6" customFormat="1" ht="24.95" customHeight="1" x14ac:dyDescent="0.25">
      <c r="A4" s="5"/>
      <c r="B4" s="60" t="s">
        <v>31</v>
      </c>
      <c r="C4" s="9"/>
      <c r="D4" s="7"/>
      <c r="F4" s="57" t="s">
        <v>35</v>
      </c>
      <c r="G4" s="24"/>
      <c r="H4" s="7"/>
      <c r="I4" s="18"/>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row>
    <row r="5" spans="1:257" s="6" customFormat="1" ht="24.95" customHeight="1" thickBot="1" x14ac:dyDescent="0.3">
      <c r="A5" s="5"/>
      <c r="B5" s="63"/>
      <c r="C5" s="64"/>
      <c r="D5" s="65"/>
      <c r="E5" s="59"/>
      <c r="F5" s="56" t="s">
        <v>36</v>
      </c>
      <c r="G5" s="23"/>
      <c r="H5" s="7"/>
      <c r="I5" s="18"/>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row>
    <row r="6" spans="1:257" s="6" customFormat="1" ht="24.95" customHeight="1" x14ac:dyDescent="0.25">
      <c r="A6" s="5"/>
      <c r="B6" s="9"/>
      <c r="C6" s="9" t="s">
        <v>32</v>
      </c>
      <c r="D6" s="7"/>
      <c r="E6" s="7"/>
      <c r="F6" s="53" t="s">
        <v>37</v>
      </c>
      <c r="G6" s="26"/>
      <c r="H6" s="7"/>
      <c r="I6" s="7"/>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row>
    <row r="7" spans="1:257" s="6" customFormat="1" ht="24.95" customHeight="1" thickBot="1" x14ac:dyDescent="0.3">
      <c r="A7" s="5"/>
      <c r="B7" s="5"/>
      <c r="C7" s="52">
        <v>48218</v>
      </c>
      <c r="D7" s="10"/>
      <c r="E7" s="10"/>
      <c r="F7" s="54" t="s">
        <v>38</v>
      </c>
      <c r="G7" s="27"/>
      <c r="H7" s="7"/>
      <c r="I7" s="10"/>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row>
    <row r="8" spans="1:257" s="6" customFormat="1" ht="24.95" customHeight="1" thickBot="1" x14ac:dyDescent="0.3">
      <c r="A8" s="5"/>
      <c r="B8" s="9"/>
      <c r="C8" s="9" t="s">
        <v>33</v>
      </c>
      <c r="D8" s="9"/>
      <c r="E8" s="9"/>
      <c r="F8" s="55" t="s">
        <v>39</v>
      </c>
      <c r="G8" s="28"/>
      <c r="H8" s="7"/>
      <c r="I8" s="9"/>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row>
    <row r="9" spans="1:257" s="6" customFormat="1" ht="24.95" customHeight="1" thickBot="1" x14ac:dyDescent="0.3">
      <c r="A9" s="5"/>
      <c r="B9" s="51"/>
      <c r="C9" s="50">
        <v>48244</v>
      </c>
      <c r="D9" s="9"/>
      <c r="E9" s="9"/>
      <c r="F9" s="49"/>
      <c r="G9" s="9"/>
      <c r="H9" s="7"/>
      <c r="I9" s="9"/>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row>
    <row r="10" spans="1:257" s="6" customFormat="1" ht="9.9499999999999993" customHeight="1" x14ac:dyDescent="0.25">
      <c r="A10" s="5"/>
      <c r="B10" s="5"/>
      <c r="C10" s="48"/>
      <c r="D10" s="7"/>
      <c r="E10" s="7"/>
      <c r="F10" s="7"/>
      <c r="G10" s="7"/>
      <c r="H10" s="7"/>
      <c r="I10" s="7"/>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row>
    <row r="11" spans="1:257" s="8" customFormat="1" ht="35.1" customHeight="1" x14ac:dyDescent="0.25">
      <c r="A11" s="7"/>
      <c r="B11" s="29" t="s">
        <v>9</v>
      </c>
      <c r="C11" s="30" t="s">
        <v>2</v>
      </c>
      <c r="D11" s="31" t="s">
        <v>3</v>
      </c>
      <c r="E11" s="32" t="s">
        <v>4</v>
      </c>
      <c r="F11" s="31" t="s">
        <v>5</v>
      </c>
      <c r="G11" s="33" t="s">
        <v>6</v>
      </c>
      <c r="H11" s="34" t="s">
        <v>7</v>
      </c>
      <c r="I11" s="35" t="s">
        <v>8</v>
      </c>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6" customFormat="1" ht="24.95" customHeight="1" x14ac:dyDescent="0.25">
      <c r="A12" s="5"/>
      <c r="B12" s="16" t="str">
        <f>TEXT(C7,"MMM")</f>
        <v>Jan</v>
      </c>
      <c r="C12" s="38" t="str">
        <f>TEXT(C7,"d")</f>
        <v>5</v>
      </c>
      <c r="D12" s="14" t="str">
        <f>TEXT(C7+1,"d")</f>
        <v>6</v>
      </c>
      <c r="E12" s="41" t="str">
        <f>TEXT(C7+2,"d")</f>
        <v>7</v>
      </c>
      <c r="F12" s="15" t="str">
        <f>TEXT(C7+3,"d")</f>
        <v>8</v>
      </c>
      <c r="G12" s="43" t="str">
        <f>TEXT(C7+4,"d")</f>
        <v>9</v>
      </c>
      <c r="H12" s="20" t="str">
        <f>TEXT(C7+5,"d")</f>
        <v>10</v>
      </c>
      <c r="I12" s="46" t="str">
        <f>TEXT(C7+6,"d")</f>
        <v>11</v>
      </c>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row>
    <row r="13" spans="1:257" s="6" customFormat="1" ht="99.95" customHeight="1" thickBot="1" x14ac:dyDescent="0.3">
      <c r="A13" s="5"/>
      <c r="B13" s="36" t="s">
        <v>11</v>
      </c>
      <c r="C13" s="39"/>
      <c r="D13" s="11"/>
      <c r="E13" s="42"/>
      <c r="F13" s="11"/>
      <c r="G13" s="44"/>
      <c r="H13" s="21"/>
      <c r="I13" s="47"/>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row>
    <row r="14" spans="1:257" s="6" customFormat="1" ht="24.95" customHeight="1" x14ac:dyDescent="0.25">
      <c r="A14" s="5"/>
      <c r="B14" s="17" t="str">
        <f>TEXT(C7+7,"MMM")</f>
        <v>Jan</v>
      </c>
      <c r="C14" s="40" t="str">
        <f>TEXT(C7+7,"d")</f>
        <v>12</v>
      </c>
      <c r="D14" s="15" t="str">
        <f>TEXT(C7+8,"d")</f>
        <v>13</v>
      </c>
      <c r="E14" s="41" t="str">
        <f>TEXT(C7+9,"d")</f>
        <v>14</v>
      </c>
      <c r="F14" s="15" t="str">
        <f>TEXT(C7+10,"d")</f>
        <v>15</v>
      </c>
      <c r="G14" s="43" t="str">
        <f>TEXT(C7+11,"d")</f>
        <v>16</v>
      </c>
      <c r="H14" s="20" t="str">
        <f>TEXT(C7+12,"d")</f>
        <v>17</v>
      </c>
      <c r="I14" s="46" t="str">
        <f>TEXT(C7+13,"d")</f>
        <v>18</v>
      </c>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row>
    <row r="15" spans="1:257" s="6" customFormat="1" ht="99.95" customHeight="1" thickBot="1" x14ac:dyDescent="0.3">
      <c r="A15" s="5"/>
      <c r="B15" s="36" t="s">
        <v>10</v>
      </c>
      <c r="C15" s="39"/>
      <c r="D15" s="11"/>
      <c r="E15" s="42"/>
      <c r="F15" s="22"/>
      <c r="G15" s="44"/>
      <c r="H15" s="21"/>
      <c r="I15" s="47"/>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row>
    <row r="16" spans="1:257" s="6" customFormat="1" ht="24.95" customHeight="1" x14ac:dyDescent="0.25">
      <c r="A16" s="5"/>
      <c r="B16" s="17" t="str">
        <f>TEXT(C7+14,"MMM")</f>
        <v>Jan</v>
      </c>
      <c r="C16" s="40" t="str">
        <f>TEXT(C7+14,"d")</f>
        <v>19</v>
      </c>
      <c r="D16" s="15" t="str">
        <f>TEXT(C7+15,"d")</f>
        <v>20</v>
      </c>
      <c r="E16" s="41" t="str">
        <f>TEXT(C7+16,"d")</f>
        <v>21</v>
      </c>
      <c r="F16" s="15" t="str">
        <f>TEXT(C7+17,"d")</f>
        <v>22</v>
      </c>
      <c r="G16" s="43" t="str">
        <f>TEXT(C7+18,"d")</f>
        <v>23</v>
      </c>
      <c r="H16" s="20" t="str">
        <f>TEXT(C7+19,"d")</f>
        <v>24</v>
      </c>
      <c r="I16" s="46" t="str">
        <f>TEXT(C7+20,"d")</f>
        <v>25</v>
      </c>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row>
    <row r="17" spans="1:257" s="6" customFormat="1" ht="99.95" customHeight="1" thickBot="1" x14ac:dyDescent="0.3">
      <c r="A17" s="5"/>
      <c r="B17" s="37" t="s">
        <v>12</v>
      </c>
      <c r="C17" s="39"/>
      <c r="D17" s="11"/>
      <c r="E17" s="42"/>
      <c r="F17" s="11"/>
      <c r="G17" s="44"/>
      <c r="H17" s="21"/>
      <c r="I17" s="47"/>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row>
    <row r="18" spans="1:257" s="6" customFormat="1" ht="24.95" customHeight="1" x14ac:dyDescent="0.25">
      <c r="A18" s="5"/>
      <c r="B18" s="17" t="str">
        <f>TEXT(C7+21,"MMM")</f>
        <v>Jan</v>
      </c>
      <c r="C18" s="40" t="str">
        <f>TEXT(C7+21,"d")</f>
        <v>26</v>
      </c>
      <c r="D18" s="15" t="str">
        <f>TEXT(C7+22,"d")</f>
        <v>27</v>
      </c>
      <c r="E18" s="41" t="str">
        <f>TEXT(C7+23,"d")</f>
        <v>28</v>
      </c>
      <c r="F18" s="15" t="str">
        <f>TEXT(C7+24,"d")</f>
        <v>29</v>
      </c>
      <c r="G18" s="43" t="str">
        <f>TEXT(C7+25,"d")</f>
        <v>30</v>
      </c>
      <c r="H18" s="20" t="str">
        <f>TEXT(C7+26,"d")</f>
        <v>31</v>
      </c>
      <c r="I18" s="46" t="str">
        <f>TEXT(C7+27,"d")</f>
        <v>1</v>
      </c>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row>
    <row r="19" spans="1:257" s="6" customFormat="1" ht="99.95" customHeight="1" thickBot="1" x14ac:dyDescent="0.3">
      <c r="A19" s="5"/>
      <c r="B19" s="37" t="s">
        <v>13</v>
      </c>
      <c r="C19" s="39"/>
      <c r="D19" s="11"/>
      <c r="E19" s="42"/>
      <c r="F19" s="11"/>
      <c r="G19" s="45"/>
      <c r="H19" s="21"/>
      <c r="I19" s="47"/>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row>
    <row r="20" spans="1:257" s="6" customFormat="1" ht="24.95" customHeight="1" x14ac:dyDescent="0.25">
      <c r="A20" s="5"/>
      <c r="B20" s="17" t="str">
        <f>TEXT(C7+28,"MMM")</f>
        <v>Feb</v>
      </c>
      <c r="C20" s="40" t="str">
        <f>TEXT(C7+28,"d")</f>
        <v>2</v>
      </c>
      <c r="D20" s="15" t="str">
        <f>TEXT(C7+29,"d")</f>
        <v>3</v>
      </c>
      <c r="E20" s="41" t="str">
        <f>TEXT(C7+30,"d")</f>
        <v>4</v>
      </c>
      <c r="F20" s="15" t="str">
        <f>TEXT(C7+31,"d")</f>
        <v>5</v>
      </c>
      <c r="G20" s="43" t="str">
        <f>TEXT(C7+32,"d")</f>
        <v>6</v>
      </c>
      <c r="H20" s="20" t="str">
        <f>TEXT(C7+33,"d")</f>
        <v>7</v>
      </c>
      <c r="I20" s="46" t="str">
        <f>TEXT(C7+34,"d")</f>
        <v>8</v>
      </c>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row>
    <row r="21" spans="1:257" s="6" customFormat="1" ht="99.95" customHeight="1" thickBot="1" x14ac:dyDescent="0.3">
      <c r="A21" s="5"/>
      <c r="B21" s="37" t="s">
        <v>14</v>
      </c>
      <c r="C21" s="39"/>
      <c r="D21" s="11"/>
      <c r="E21" s="42"/>
      <c r="F21" s="11"/>
      <c r="G21" s="44"/>
      <c r="H21" s="21"/>
      <c r="I21" s="47"/>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row>
    <row r="22" spans="1:257" s="6" customFormat="1" ht="24.95" customHeight="1" x14ac:dyDescent="0.25">
      <c r="A22" s="5"/>
      <c r="B22" s="17" t="str">
        <f>TEXT(C7+35,"MMM")</f>
        <v>Feb</v>
      </c>
      <c r="C22" s="40" t="str">
        <f>TEXT(C7+35,"d")</f>
        <v>9</v>
      </c>
      <c r="D22" s="15" t="str">
        <f>TEXT(C7+36,"d")</f>
        <v>10</v>
      </c>
      <c r="E22" s="41" t="str">
        <f>TEXT(C7+37,"d")</f>
        <v>11</v>
      </c>
      <c r="F22" s="15" t="str">
        <f>TEXT(C7+38,"d")</f>
        <v>12</v>
      </c>
      <c r="G22" s="43" t="str">
        <f>TEXT(C7+39,"d")</f>
        <v>13</v>
      </c>
      <c r="H22" s="20" t="str">
        <f>TEXT(C7+40,"d")</f>
        <v>14</v>
      </c>
      <c r="I22" s="46" t="str">
        <f>TEXT(C7+41,"d")</f>
        <v>15</v>
      </c>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row>
    <row r="23" spans="1:257" s="6" customFormat="1" ht="99.95" customHeight="1" thickBot="1" x14ac:dyDescent="0.3">
      <c r="A23" s="5"/>
      <c r="B23" s="37" t="s">
        <v>15</v>
      </c>
      <c r="C23" s="39"/>
      <c r="D23" s="11"/>
      <c r="E23" s="42"/>
      <c r="F23" s="11"/>
      <c r="G23" s="44"/>
      <c r="H23" s="21"/>
      <c r="I23" s="47"/>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row>
    <row r="24" spans="1:257" s="6" customFormat="1" ht="24.95" customHeight="1" x14ac:dyDescent="0.25">
      <c r="A24" s="5"/>
      <c r="B24" s="17" t="str">
        <f>TEXT(C7+42,"MMM")</f>
        <v>Feb</v>
      </c>
      <c r="C24" s="40" t="str">
        <f>TEXT(C7+42,"d")</f>
        <v>16</v>
      </c>
      <c r="D24" s="15" t="str">
        <f>TEXT(C7+43,"d")</f>
        <v>17</v>
      </c>
      <c r="E24" s="41" t="str">
        <f>TEXT(C7+44,"d")</f>
        <v>18</v>
      </c>
      <c r="F24" s="15" t="str">
        <f>TEXT(C7+45,"d")</f>
        <v>19</v>
      </c>
      <c r="G24" s="43" t="str">
        <f>TEXT(C7+46,"d")</f>
        <v>20</v>
      </c>
      <c r="H24" s="20" t="str">
        <f>TEXT(C7+47,"d")</f>
        <v>21</v>
      </c>
      <c r="I24" s="46" t="str">
        <f>TEXT(C7+48,"d")</f>
        <v>22</v>
      </c>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row>
    <row r="25" spans="1:257" s="6" customFormat="1" ht="99.95" customHeight="1" thickBot="1" x14ac:dyDescent="0.3">
      <c r="A25" s="5"/>
      <c r="B25" s="37" t="s">
        <v>16</v>
      </c>
      <c r="C25" s="39"/>
      <c r="D25" s="11"/>
      <c r="E25" s="42"/>
      <c r="F25" s="11"/>
      <c r="G25" s="44"/>
      <c r="H25" s="21"/>
      <c r="I25" s="47"/>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row>
    <row r="26" spans="1:257" s="6" customFormat="1" ht="24.95" customHeight="1" x14ac:dyDescent="0.25">
      <c r="A26" s="5"/>
      <c r="B26" s="17" t="str">
        <f>TEXT(C7+49,"MMM")</f>
        <v>Feb</v>
      </c>
      <c r="C26" s="40" t="str">
        <f>TEXT(C7+49,"d")</f>
        <v>23</v>
      </c>
      <c r="D26" s="15" t="str">
        <f>TEXT(C7+50,"d")</f>
        <v>24</v>
      </c>
      <c r="E26" s="41" t="str">
        <f>TEXT(C7+51,"d")</f>
        <v>25</v>
      </c>
      <c r="F26" s="15" t="str">
        <f>TEXT(C7+52,"d")</f>
        <v>26</v>
      </c>
      <c r="G26" s="43" t="str">
        <f>TEXT(C7+53,"d")</f>
        <v>27</v>
      </c>
      <c r="H26" s="20" t="str">
        <f>TEXT(C7+54,"d")</f>
        <v>28</v>
      </c>
      <c r="I26" s="46" t="str">
        <f>TEXT(C7+55,"d")</f>
        <v>29</v>
      </c>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row>
    <row r="27" spans="1:257" s="6" customFormat="1" ht="99.95" customHeight="1" thickBot="1" x14ac:dyDescent="0.3">
      <c r="A27" s="5"/>
      <c r="B27" s="37" t="s">
        <v>17</v>
      </c>
      <c r="C27" s="39"/>
      <c r="D27" s="11"/>
      <c r="E27" s="42"/>
      <c r="F27" s="11"/>
      <c r="G27" s="44"/>
      <c r="H27" s="21"/>
      <c r="I27" s="47"/>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row>
    <row r="28" spans="1:257" s="6" customFormat="1" ht="24.95" customHeight="1" x14ac:dyDescent="0.25">
      <c r="A28" s="5"/>
      <c r="B28" s="17" t="str">
        <f>TEXT(C7+56,"MMM")</f>
        <v>Mar</v>
      </c>
      <c r="C28" s="40" t="str">
        <f>TEXT(C7+56,"d")</f>
        <v>1</v>
      </c>
      <c r="D28" s="15" t="str">
        <f>TEXT(C7+57,"d")</f>
        <v>2</v>
      </c>
      <c r="E28" s="41" t="str">
        <f>TEXT(C7+58,"d")</f>
        <v>3</v>
      </c>
      <c r="F28" s="15" t="str">
        <f>TEXT(C7+59,"d")</f>
        <v>4</v>
      </c>
      <c r="G28" s="43" t="str">
        <f>TEXT(C7+60,"d")</f>
        <v>5</v>
      </c>
      <c r="H28" s="20" t="str">
        <f>TEXT(C7+61,"d")</f>
        <v>6</v>
      </c>
      <c r="I28" s="46" t="str">
        <f>TEXT(C7+62,"d")</f>
        <v>7</v>
      </c>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row>
    <row r="29" spans="1:257" s="6" customFormat="1" ht="99.95" customHeight="1" thickBot="1" x14ac:dyDescent="0.3">
      <c r="A29" s="5"/>
      <c r="B29" s="37" t="s">
        <v>18</v>
      </c>
      <c r="C29" s="39"/>
      <c r="D29" s="11"/>
      <c r="E29" s="42"/>
      <c r="F29" s="11"/>
      <c r="G29" s="44"/>
      <c r="H29" s="21"/>
      <c r="I29" s="47"/>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row>
    <row r="30" spans="1:257" s="6" customFormat="1" ht="24.95" customHeight="1" x14ac:dyDescent="0.25">
      <c r="A30" s="5"/>
      <c r="B30" s="17" t="str">
        <f>TEXT(C7+63,"MMM")</f>
        <v>Mar</v>
      </c>
      <c r="C30" s="40" t="str">
        <f>TEXT(C7+63,"d")</f>
        <v>8</v>
      </c>
      <c r="D30" s="15" t="str">
        <f>TEXT(C7+64,"d")</f>
        <v>9</v>
      </c>
      <c r="E30" s="41" t="str">
        <f>TEXT(C7+65,"d")</f>
        <v>10</v>
      </c>
      <c r="F30" s="15" t="str">
        <f>TEXT(C7+66,"d")</f>
        <v>11</v>
      </c>
      <c r="G30" s="43" t="str">
        <f>TEXT(C7+67,"d")</f>
        <v>12</v>
      </c>
      <c r="H30" s="20" t="str">
        <f>TEXT(C7+68,"d")</f>
        <v>13</v>
      </c>
      <c r="I30" s="46" t="str">
        <f>TEXT(C7+69,"d")</f>
        <v>14</v>
      </c>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row>
    <row r="31" spans="1:257" s="6" customFormat="1" ht="99.95" customHeight="1" thickBot="1" x14ac:dyDescent="0.3">
      <c r="A31" s="5"/>
      <c r="B31" s="37" t="s">
        <v>19</v>
      </c>
      <c r="C31" s="39"/>
      <c r="D31" s="11"/>
      <c r="E31" s="42"/>
      <c r="F31" s="11"/>
      <c r="G31" s="44"/>
      <c r="H31" s="21"/>
      <c r="I31" s="47"/>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row>
    <row r="32" spans="1:257" s="13" customFormat="1" ht="24.95" customHeight="1" x14ac:dyDescent="0.25">
      <c r="A32" s="12"/>
      <c r="B32" s="17" t="str">
        <f>TEXT(C7+70,"MMM")</f>
        <v>Mar</v>
      </c>
      <c r="C32" s="40" t="str">
        <f>TEXT(C7+70,"d")</f>
        <v>15</v>
      </c>
      <c r="D32" s="15" t="str">
        <f>TEXT(C7+71,"d")</f>
        <v>16</v>
      </c>
      <c r="E32" s="41" t="str">
        <f>TEXT(C7+72,"d")</f>
        <v>17</v>
      </c>
      <c r="F32" s="15" t="str">
        <f>TEXT(C7+73,"d")</f>
        <v>18</v>
      </c>
      <c r="G32" s="43" t="str">
        <f>TEXT(C7+74,"d")</f>
        <v>19</v>
      </c>
      <c r="H32" s="20" t="str">
        <f>TEXT(C7+75,"d")</f>
        <v>20</v>
      </c>
      <c r="I32" s="46" t="str">
        <f>TEXT(C7+76,"d")</f>
        <v>21</v>
      </c>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row>
    <row r="33" spans="1:257" s="6" customFormat="1" ht="99.95" customHeight="1" thickBot="1" x14ac:dyDescent="0.3">
      <c r="A33" s="5"/>
      <c r="B33" s="37" t="s">
        <v>20</v>
      </c>
      <c r="C33" s="39"/>
      <c r="D33" s="11"/>
      <c r="E33" s="42"/>
      <c r="F33" s="11"/>
      <c r="G33" s="44"/>
      <c r="H33" s="21"/>
      <c r="I33" s="47"/>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row>
    <row r="34" spans="1:257" s="6" customFormat="1" ht="24.95" customHeight="1" x14ac:dyDescent="0.25">
      <c r="A34" s="5"/>
      <c r="B34" s="17" t="str">
        <f>TEXT(C7+77,"MMM")</f>
        <v>Mar</v>
      </c>
      <c r="C34" s="40" t="str">
        <f>TEXT(C7+77,"d")</f>
        <v>22</v>
      </c>
      <c r="D34" s="15" t="str">
        <f>TEXT(C7+78,"d")</f>
        <v>23</v>
      </c>
      <c r="E34" s="41" t="str">
        <f>TEXT(C7+79,"d")</f>
        <v>24</v>
      </c>
      <c r="F34" s="15" t="str">
        <f>TEXT(C7+80,"d")</f>
        <v>25</v>
      </c>
      <c r="G34" s="43" t="str">
        <f>TEXT(C7+81,"d")</f>
        <v>26</v>
      </c>
      <c r="H34" s="20" t="str">
        <f>TEXT(C7+82,"d")</f>
        <v>27</v>
      </c>
      <c r="I34" s="46" t="str">
        <f>TEXT(C7+83,"d")</f>
        <v>28</v>
      </c>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row>
    <row r="35" spans="1:257" s="6" customFormat="1" ht="99.95" customHeight="1" thickBot="1" x14ac:dyDescent="0.3">
      <c r="A35" s="5"/>
      <c r="B35" s="37" t="s">
        <v>21</v>
      </c>
      <c r="C35" s="39"/>
      <c r="D35" s="11"/>
      <c r="E35" s="42"/>
      <c r="F35" s="11"/>
      <c r="G35" s="44"/>
      <c r="H35" s="21"/>
      <c r="I35" s="47"/>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row>
    <row r="36" spans="1:257" s="6" customFormat="1" ht="24.95" customHeight="1" x14ac:dyDescent="0.25">
      <c r="A36" s="5"/>
      <c r="B36" s="17" t="str">
        <f>TEXT(C7+84,"MMM")</f>
        <v>Mar</v>
      </c>
      <c r="C36" s="40" t="str">
        <f>TEXT(C7+84,"d")</f>
        <v>29</v>
      </c>
      <c r="D36" s="15" t="str">
        <f>TEXT(C7+85,"d")</f>
        <v>30</v>
      </c>
      <c r="E36" s="41" t="str">
        <f>TEXT(C7+86,"d")</f>
        <v>31</v>
      </c>
      <c r="F36" s="15" t="str">
        <f>TEXT(C7+87,"d")</f>
        <v>1</v>
      </c>
      <c r="G36" s="43" t="str">
        <f>TEXT(C7+88,"d")</f>
        <v>2</v>
      </c>
      <c r="H36" s="20" t="str">
        <f>TEXT(C7+89,"d")</f>
        <v>3</v>
      </c>
      <c r="I36" s="46" t="str">
        <f>TEXT(C7+90,"d")</f>
        <v>4</v>
      </c>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row>
    <row r="37" spans="1:257" s="6" customFormat="1" ht="99.95" customHeight="1" thickBot="1" x14ac:dyDescent="0.3">
      <c r="A37" s="5"/>
      <c r="B37" s="37" t="s">
        <v>22</v>
      </c>
      <c r="C37" s="39"/>
      <c r="D37" s="11"/>
      <c r="E37" s="42"/>
      <c r="F37" s="11"/>
      <c r="G37" s="44"/>
      <c r="H37" s="21"/>
      <c r="I37" s="47"/>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row>
    <row r="38" spans="1:257" s="6" customFormat="1" ht="24.95" customHeight="1" x14ac:dyDescent="0.25">
      <c r="A38" s="5"/>
      <c r="B38" s="17" t="str">
        <f>TEXT(C7+91,"MMM")</f>
        <v>Apr</v>
      </c>
      <c r="C38" s="40" t="str">
        <f>TEXT(C7+91,"d")</f>
        <v>5</v>
      </c>
      <c r="D38" s="15" t="str">
        <f>TEXT(C7+92,"d")</f>
        <v>6</v>
      </c>
      <c r="E38" s="41" t="str">
        <f>TEXT(C7+93,"d")</f>
        <v>7</v>
      </c>
      <c r="F38" s="15" t="str">
        <f>TEXT(C7+94,"d")</f>
        <v>8</v>
      </c>
      <c r="G38" s="43" t="str">
        <f>TEXT(C7+95,"d")</f>
        <v>9</v>
      </c>
      <c r="H38" s="20" t="str">
        <f>TEXT(C7+96,"d")</f>
        <v>10</v>
      </c>
      <c r="I38" s="46" t="str">
        <f>TEXT(C7+97,"d")</f>
        <v>11</v>
      </c>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row>
    <row r="39" spans="1:257" s="6" customFormat="1" ht="99.95" customHeight="1" thickBot="1" x14ac:dyDescent="0.3">
      <c r="A39" s="5"/>
      <c r="B39" s="37" t="s">
        <v>23</v>
      </c>
      <c r="C39" s="39"/>
      <c r="D39" s="11"/>
      <c r="E39" s="42"/>
      <c r="F39" s="11"/>
      <c r="G39" s="44"/>
      <c r="H39" s="21"/>
      <c r="I39" s="47"/>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row>
    <row r="40" spans="1:257" s="6" customFormat="1" ht="24.95" customHeight="1" x14ac:dyDescent="0.25">
      <c r="A40" s="5"/>
      <c r="B40" s="17" t="str">
        <f>TEXT(C7+98,"MMM")</f>
        <v>Apr</v>
      </c>
      <c r="C40" s="40" t="str">
        <f>TEXT(C7+98,"d")</f>
        <v>12</v>
      </c>
      <c r="D40" s="15" t="str">
        <f>TEXT(C7+99,"d")</f>
        <v>13</v>
      </c>
      <c r="E40" s="41" t="str">
        <f>TEXT(C7+100,"d")</f>
        <v>14</v>
      </c>
      <c r="F40" s="15" t="str">
        <f>TEXT(C7+101,"d")</f>
        <v>15</v>
      </c>
      <c r="G40" s="43" t="str">
        <f>TEXT(C7+102,"d")</f>
        <v>16</v>
      </c>
      <c r="H40" s="20" t="str">
        <f>TEXT(C7+103,"d")</f>
        <v>17</v>
      </c>
      <c r="I40" s="46" t="str">
        <f>TEXT(C7+104,"d")</f>
        <v>18</v>
      </c>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row>
    <row r="41" spans="1:257" s="6" customFormat="1" ht="99.95" customHeight="1" thickBot="1" x14ac:dyDescent="0.3">
      <c r="A41" s="5"/>
      <c r="B41" s="37" t="s">
        <v>24</v>
      </c>
      <c r="C41" s="39"/>
      <c r="D41" s="11"/>
      <c r="E41" s="42"/>
      <c r="F41" s="11"/>
      <c r="G41" s="44"/>
      <c r="H41" s="21"/>
      <c r="I41" s="47"/>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row>
    <row r="42" spans="1:257" s="6" customFormat="1" ht="24.95" customHeight="1" x14ac:dyDescent="0.25">
      <c r="A42" s="5"/>
      <c r="B42" s="17" t="str">
        <f>TEXT(C7+105,"MMM")</f>
        <v>Apr</v>
      </c>
      <c r="C42" s="40" t="str">
        <f>TEXT(C7+105,"d")</f>
        <v>19</v>
      </c>
      <c r="D42" s="15" t="str">
        <f>TEXT(C7+106,"d")</f>
        <v>20</v>
      </c>
      <c r="E42" s="41" t="str">
        <f>TEXT(C7+107,"d")</f>
        <v>21</v>
      </c>
      <c r="F42" s="15" t="str">
        <f>TEXT(C7+108,"d")</f>
        <v>22</v>
      </c>
      <c r="G42" s="43" t="str">
        <f>TEXT(C7+109,"d")</f>
        <v>23</v>
      </c>
      <c r="H42" s="20" t="str">
        <f>TEXT(C7+110,"d")</f>
        <v>24</v>
      </c>
      <c r="I42" s="46" t="str">
        <f>TEXT(C7+111,"d")</f>
        <v>25</v>
      </c>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row>
    <row r="43" spans="1:257" s="6" customFormat="1" ht="99.95" customHeight="1" thickBot="1" x14ac:dyDescent="0.3">
      <c r="A43" s="5"/>
      <c r="B43" s="37" t="s">
        <v>25</v>
      </c>
      <c r="C43" s="39"/>
      <c r="D43" s="11"/>
      <c r="E43" s="42"/>
      <c r="F43" s="11"/>
      <c r="G43" s="44"/>
      <c r="H43" s="21"/>
      <c r="I43" s="47"/>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row>
    <row r="44" spans="1:257" s="6" customFormat="1" ht="24.95" customHeight="1" x14ac:dyDescent="0.25">
      <c r="A44" s="5"/>
      <c r="B44" s="17" t="str">
        <f>TEXT(C7+112,"MMM")</f>
        <v>Apr</v>
      </c>
      <c r="C44" s="40" t="str">
        <f>TEXT(C7+112,"d")</f>
        <v>26</v>
      </c>
      <c r="D44" s="15" t="str">
        <f>TEXT(C7+113,"d")</f>
        <v>27</v>
      </c>
      <c r="E44" s="41" t="str">
        <f>TEXT(C7+114,"d")</f>
        <v>28</v>
      </c>
      <c r="F44" s="15" t="str">
        <f>TEXT(C7+115,"d")</f>
        <v>29</v>
      </c>
      <c r="G44" s="43" t="str">
        <f>TEXT(C7+116,"d")</f>
        <v>30</v>
      </c>
      <c r="H44" s="20" t="str">
        <f>TEXT(C7+117,"d")</f>
        <v>1</v>
      </c>
      <c r="I44" s="46" t="str">
        <f>TEXT(C7+118,"d")</f>
        <v>2</v>
      </c>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row>
    <row r="45" spans="1:257" s="6" customFormat="1" ht="99.95" customHeight="1" thickBot="1" x14ac:dyDescent="0.3">
      <c r="A45" s="5"/>
      <c r="B45" s="37" t="s">
        <v>26</v>
      </c>
      <c r="C45" s="39"/>
      <c r="D45" s="11"/>
      <c r="E45" s="42"/>
      <c r="F45" s="11"/>
      <c r="G45" s="44"/>
      <c r="H45" s="21"/>
      <c r="I45" s="47"/>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row>
    <row r="46" spans="1:257" s="6" customFormat="1" ht="24.95" customHeight="1" x14ac:dyDescent="0.25">
      <c r="A46" s="5"/>
      <c r="B46" s="17" t="str">
        <f>TEXT(C7+119,"MMM")</f>
        <v>May</v>
      </c>
      <c r="C46" s="40" t="str">
        <f>TEXT(C7+119,"d")</f>
        <v>3</v>
      </c>
      <c r="D46" s="15" t="str">
        <f>TEXT(C7+120,"d")</f>
        <v>4</v>
      </c>
      <c r="E46" s="41" t="str">
        <f>TEXT(C7+121,"d")</f>
        <v>5</v>
      </c>
      <c r="F46" s="15" t="str">
        <f>TEXT(C7+122,"d")</f>
        <v>6</v>
      </c>
      <c r="G46" s="43" t="str">
        <f>TEXT(C7+123,"d")</f>
        <v>7</v>
      </c>
      <c r="H46" s="20" t="str">
        <f>TEXT(C7+124,"d")</f>
        <v>8</v>
      </c>
      <c r="I46" s="46" t="str">
        <f>TEXT(C7+125,"d")</f>
        <v>9</v>
      </c>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row>
    <row r="47" spans="1:257" s="6" customFormat="1" ht="99.95" customHeight="1" thickBot="1" x14ac:dyDescent="0.3">
      <c r="A47" s="5"/>
      <c r="B47" s="37" t="s">
        <v>27</v>
      </c>
      <c r="C47" s="39"/>
      <c r="D47" s="11"/>
      <c r="E47" s="42"/>
      <c r="F47" s="11"/>
      <c r="G47" s="44"/>
      <c r="H47" s="21"/>
      <c r="I47" s="47"/>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row>
    <row r="48" spans="1:257" s="6" customFormat="1" ht="24.95" customHeight="1" x14ac:dyDescent="0.25">
      <c r="A48" s="5"/>
      <c r="B48" s="17" t="str">
        <f>TEXT(C7+126,"MMM")</f>
        <v>May</v>
      </c>
      <c r="C48" s="40" t="str">
        <f>TEXT(C7+126,"d")</f>
        <v>10</v>
      </c>
      <c r="D48" s="15" t="str">
        <f>TEXT(C7+127,"d")</f>
        <v>11</v>
      </c>
      <c r="E48" s="41" t="str">
        <f>TEXT(C7+128,"d")</f>
        <v>12</v>
      </c>
      <c r="F48" s="15" t="str">
        <f>TEXT(C7+129,"d")</f>
        <v>13</v>
      </c>
      <c r="G48" s="43" t="str">
        <f>TEXT(C7+130,"d")</f>
        <v>14</v>
      </c>
      <c r="H48" s="20" t="str">
        <f>TEXT(C7+131,"d")</f>
        <v>15</v>
      </c>
      <c r="I48" s="46" t="str">
        <f>TEXT(C7+132,"d")</f>
        <v>16</v>
      </c>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row>
    <row r="49" spans="1:257" s="6" customFormat="1" ht="99.95" customHeight="1" thickBot="1" x14ac:dyDescent="0.3">
      <c r="A49" s="5"/>
      <c r="B49" s="37" t="s">
        <v>28</v>
      </c>
      <c r="C49" s="39"/>
      <c r="D49" s="11"/>
      <c r="E49" s="42"/>
      <c r="F49" s="11"/>
      <c r="G49" s="44"/>
      <c r="H49" s="21"/>
      <c r="I49" s="47"/>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row>
    <row r="50" spans="1:257" s="6" customFormat="1" ht="24.95" customHeight="1" x14ac:dyDescent="0.25">
      <c r="A50" s="5"/>
      <c r="B50" s="17" t="str">
        <f>TEXT(C7+133,"MMM")</f>
        <v>May</v>
      </c>
      <c r="C50" s="40" t="str">
        <f>TEXT(C7+133,"d")</f>
        <v>17</v>
      </c>
      <c r="D50" s="15" t="str">
        <f>TEXT(C7+134,"d")</f>
        <v>18</v>
      </c>
      <c r="E50" s="41" t="str">
        <f>TEXT(C7+135,"d")</f>
        <v>19</v>
      </c>
      <c r="F50" s="15" t="str">
        <f>TEXT(C7+136,"d")</f>
        <v>20</v>
      </c>
      <c r="G50" s="43" t="str">
        <f>TEXT(C7+137,"d")</f>
        <v>21</v>
      </c>
      <c r="H50" s="20" t="str">
        <f>TEXT(C7+138,"d")</f>
        <v>22</v>
      </c>
      <c r="I50" s="46" t="str">
        <f>TEXT(C7+139,"d")</f>
        <v>23</v>
      </c>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row>
    <row r="51" spans="1:257" s="6" customFormat="1" ht="99.95" customHeight="1" thickBot="1" x14ac:dyDescent="0.3">
      <c r="A51" s="5"/>
      <c r="B51" s="37" t="s">
        <v>29</v>
      </c>
      <c r="C51" s="39"/>
      <c r="D51" s="11"/>
      <c r="E51" s="42"/>
      <c r="F51" s="11"/>
      <c r="G51" s="44"/>
      <c r="H51" s="21"/>
      <c r="I51" s="47"/>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row r="1095" spans="1:281" x14ac:dyDescent="0.25">
      <c r="A1095" s="1"/>
      <c r="B1095" s="1"/>
      <c r="C1095" s="1"/>
      <c r="D1095" s="1"/>
      <c r="E1095" s="1"/>
      <c r="F1095" s="1"/>
      <c r="G1095" s="1"/>
      <c r="H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row>
  </sheetData>
  <mergeCells count="2">
    <mergeCell ref="B3:D3"/>
    <mergeCell ref="B5:D5"/>
  </mergeCells>
  <pageMargins left="0.3" right="0.3" top="0.3" bottom="0.3" header="0" footer="0"/>
  <pageSetup scale="60" fitToHeight="0" orientation="landscape" horizontalDpi="4294967292" verticalDpi="4294967292"/>
  <rowBreaks count="1" manualBreakCount="1">
    <brk id="21"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100" sqref="B100"/>
    </sheetView>
  </sheetViews>
  <sheetFormatPr baseColWidth="10" defaultColWidth="10.875" defaultRowHeight="15" x14ac:dyDescent="0.25"/>
  <cols>
    <col min="1" max="1" width="3.375" style="3" customWidth="1"/>
    <col min="2" max="2" width="88.375" style="3" customWidth="1"/>
    <col min="3" max="16384" width="10.875" style="3"/>
  </cols>
  <sheetData>
    <row r="2" spans="2:2" ht="90" x14ac:dyDescent="0.25">
      <c r="B2" s="2"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2</vt:i4>
      </vt:variant>
    </vt:vector>
  </HeadingPairs>
  <TitlesOfParts>
    <vt:vector size="5" baseType="lpstr">
      <vt:lpstr>EXAMPLE - Project Schedule</vt:lpstr>
      <vt:lpstr>BLANK - Project Schedule </vt:lpstr>
      <vt:lpstr>-Disclaimer-</vt:lpstr>
      <vt:lpstr>'BLANK - Project Schedule '!Zone_d_impression</vt:lpstr>
      <vt:lpstr>'EXAMPLE - Project Schedule'!Zone_d_impression</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elmailoudi mohamed</cp:lastModifiedBy>
  <dcterms:created xsi:type="dcterms:W3CDTF">2015-02-24T20:54:23Z</dcterms:created>
  <dcterms:modified xsi:type="dcterms:W3CDTF">2025-12-12T17:38:04Z</dcterms:modified>
</cp:coreProperties>
</file>